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namboardcosz-my.sharepoint.com/personal/ntfombiyenkhosi_namboard_co_sz/Documents/Pictures/Desktop/Gross Margins 2022/"/>
    </mc:Choice>
  </mc:AlternateContent>
  <xr:revisionPtr revIDLastSave="0" documentId="8_{6BFE04A9-6755-4835-A69B-75D523E8D434}" xr6:coauthVersionLast="47" xr6:coauthVersionMax="47" xr10:uidLastSave="{00000000-0000-0000-0000-000000000000}"/>
  <bookViews>
    <workbookView xWindow="-110" yWindow="-110" windowWidth="19420" windowHeight="10420" tabRatio="816" firstSheet="1" activeTab="6" xr2:uid="{00000000-000D-0000-FFFF-FFFF00000000}"/>
  </bookViews>
  <sheets>
    <sheet name="Item List" sheetId="18" state="hidden" r:id="rId1"/>
    <sheet name="Price list 2024" sheetId="13" r:id="rId2"/>
    <sheet name="Average Green beans" sheetId="16" state="hidden" r:id="rId3"/>
    <sheet name="Baby marrow" sheetId="2" r:id="rId4"/>
    <sheet name="Patty Pans" sheetId="20" r:id="rId5"/>
    <sheet name="Green beans" sheetId="1" r:id="rId6"/>
    <sheet name="Peas" sheetId="7" r:id="rId7"/>
    <sheet name="Baby Corn" sheetId="6" r:id="rId8"/>
    <sheet name="Baby cabbage" sheetId="5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D18" i="7"/>
  <c r="E18" i="7" s="1"/>
  <c r="F18" i="7" s="1"/>
  <c r="D18" i="6"/>
  <c r="E18" i="6" s="1"/>
  <c r="F18" i="6" s="1"/>
  <c r="D19" i="5"/>
  <c r="E19" i="5"/>
  <c r="F19" i="5" s="1"/>
  <c r="D18" i="5"/>
  <c r="D15" i="7"/>
  <c r="E15" i="7" s="1"/>
  <c r="F15" i="7" s="1"/>
  <c r="K3" i="7"/>
  <c r="D37" i="7"/>
  <c r="E37" i="7" s="1"/>
  <c r="F37" i="7" s="1"/>
  <c r="D16" i="7"/>
  <c r="C35" i="7"/>
  <c r="I4" i="6"/>
  <c r="D34" i="6"/>
  <c r="E34" i="6" s="1"/>
  <c r="F34" i="6" s="1"/>
  <c r="D8" i="20"/>
  <c r="E8" i="20" s="1"/>
  <c r="F8" i="20" s="1"/>
  <c r="D34" i="20"/>
  <c r="E34" i="20" s="1"/>
  <c r="F34" i="20" s="1"/>
  <c r="E16" i="20"/>
  <c r="F16" i="20" s="1"/>
  <c r="D33" i="20"/>
  <c r="E33" i="20" s="1"/>
  <c r="F33" i="20" s="1"/>
  <c r="D32" i="20"/>
  <c r="E32" i="20" s="1"/>
  <c r="F32" i="20" s="1"/>
  <c r="D31" i="20"/>
  <c r="E31" i="20" s="1"/>
  <c r="F31" i="20" s="1"/>
  <c r="D30" i="20"/>
  <c r="E30" i="20" s="1"/>
  <c r="F30" i="20" s="1"/>
  <c r="D29" i="20"/>
  <c r="E29" i="20" s="1"/>
  <c r="F29" i="20" s="1"/>
  <c r="D28" i="20"/>
  <c r="E28" i="20" s="1"/>
  <c r="F28" i="20" s="1"/>
  <c r="D27" i="20"/>
  <c r="E27" i="20" s="1"/>
  <c r="F27" i="20" s="1"/>
  <c r="D24" i="20"/>
  <c r="E24" i="20" s="1"/>
  <c r="F24" i="20" s="1"/>
  <c r="D23" i="20"/>
  <c r="E23" i="20" s="1"/>
  <c r="F23" i="20" s="1"/>
  <c r="D22" i="20"/>
  <c r="E22" i="20" s="1"/>
  <c r="F22" i="20" s="1"/>
  <c r="A22" i="20"/>
  <c r="D21" i="20"/>
  <c r="E21" i="20" s="1"/>
  <c r="F21" i="20" s="1"/>
  <c r="D18" i="20"/>
  <c r="E18" i="20" s="1"/>
  <c r="F18" i="20" s="1"/>
  <c r="D17" i="20"/>
  <c r="E17" i="20" s="1"/>
  <c r="F17" i="20" s="1"/>
  <c r="D25" i="20"/>
  <c r="E25" i="20" s="1"/>
  <c r="F25" i="20" s="1"/>
  <c r="D15" i="20"/>
  <c r="E15" i="20" s="1"/>
  <c r="F15" i="20" s="1"/>
  <c r="D14" i="20"/>
  <c r="E14" i="20" s="1"/>
  <c r="F14" i="20" s="1"/>
  <c r="D13" i="20"/>
  <c r="E13" i="20" s="1"/>
  <c r="F13" i="20" s="1"/>
  <c r="D12" i="20"/>
  <c r="E12" i="20" s="1"/>
  <c r="F12" i="20" s="1"/>
  <c r="D11" i="20"/>
  <c r="F11" i="20" s="1"/>
  <c r="D10" i="20"/>
  <c r="E10" i="20" s="1"/>
  <c r="J4" i="20"/>
  <c r="E4" i="20"/>
  <c r="F4" i="20" s="1"/>
  <c r="J3" i="1"/>
  <c r="D34" i="1"/>
  <c r="E34" i="1" s="1"/>
  <c r="D34" i="2"/>
  <c r="E34" i="2" s="1"/>
  <c r="J4" i="2"/>
  <c r="D13" i="2"/>
  <c r="D18" i="1"/>
  <c r="E18" i="1" s="1"/>
  <c r="F18" i="1" s="1"/>
  <c r="D19" i="2"/>
  <c r="E19" i="2" s="1"/>
  <c r="F19" i="2" s="1"/>
  <c r="H4" i="5"/>
  <c r="F10" i="20" l="1"/>
  <c r="F35" i="20"/>
  <c r="F36" i="20" s="1"/>
  <c r="F37" i="20" s="1"/>
  <c r="E11" i="20"/>
  <c r="E35" i="20" s="1"/>
  <c r="H9" i="5"/>
  <c r="D21" i="5"/>
  <c r="A26" i="5"/>
  <c r="A22" i="5"/>
  <c r="B49" i="13"/>
  <c r="D22" i="5" s="1"/>
  <c r="B48" i="13"/>
  <c r="D26" i="5" s="1"/>
  <c r="H4" i="7"/>
  <c r="B39" i="13"/>
  <c r="D24" i="7" s="1"/>
  <c r="E24" i="7" s="1"/>
  <c r="F24" i="7" s="1"/>
  <c r="A24" i="7"/>
  <c r="A39" i="13" s="1"/>
  <c r="A26" i="7"/>
  <c r="D21" i="6"/>
  <c r="A21" i="6"/>
  <c r="F34" i="1"/>
  <c r="B41" i="13"/>
  <c r="D24" i="1" s="1"/>
  <c r="B40" i="13"/>
  <c r="D25" i="2"/>
  <c r="E25" i="2" s="1"/>
  <c r="F25" i="2" s="1"/>
  <c r="B25" i="13"/>
  <c r="B23" i="13"/>
  <c r="B22" i="13"/>
  <c r="D8" i="2"/>
  <c r="E8" i="2" s="1"/>
  <c r="F8" i="2" s="1"/>
  <c r="A23" i="2"/>
  <c r="B50" i="13"/>
  <c r="A23" i="13"/>
  <c r="B51" i="13"/>
  <c r="B46" i="13"/>
  <c r="D24" i="5" s="1"/>
  <c r="E24" i="5" s="1"/>
  <c r="F24" i="5" s="1"/>
  <c r="B45" i="13"/>
  <c r="D26" i="7" s="1"/>
  <c r="B44" i="13"/>
  <c r="B38" i="13"/>
  <c r="A38" i="13"/>
  <c r="B37" i="13"/>
  <c r="D21" i="1" s="1"/>
  <c r="B36" i="13"/>
  <c r="B35" i="13"/>
  <c r="A35" i="13"/>
  <c r="A22" i="1" s="1"/>
  <c r="B34" i="13"/>
  <c r="B33" i="13"/>
  <c r="B31" i="13"/>
  <c r="F39" i="18"/>
  <c r="B29" i="13"/>
  <c r="E39" i="20" l="1"/>
  <c r="F39" i="20" s="1"/>
  <c r="E38" i="20"/>
  <c r="F38" i="20" s="1"/>
  <c r="E41" i="20"/>
  <c r="E40" i="20"/>
  <c r="E36" i="20"/>
  <c r="E37" i="20" s="1"/>
  <c r="D25" i="5"/>
  <c r="A23" i="7"/>
  <c r="D23" i="7"/>
  <c r="A20" i="6"/>
  <c r="D25" i="1"/>
  <c r="D16" i="2"/>
  <c r="E24" i="6"/>
  <c r="F24" i="6" s="1"/>
  <c r="D17" i="7"/>
  <c r="D17" i="6"/>
  <c r="D17" i="1"/>
  <c r="D18" i="2"/>
  <c r="E9" i="5"/>
  <c r="F9" i="5" s="1"/>
  <c r="E22" i="5"/>
  <c r="F22" i="5" s="1"/>
  <c r="D27" i="2"/>
  <c r="D28" i="2"/>
  <c r="D29" i="2"/>
  <c r="D30" i="2"/>
  <c r="D31" i="2"/>
  <c r="D32" i="2"/>
  <c r="D33" i="2"/>
  <c r="D24" i="2"/>
  <c r="D23" i="2"/>
  <c r="D22" i="2"/>
  <c r="D15" i="2"/>
  <c r="E15" i="2" s="1"/>
  <c r="F15" i="2" s="1"/>
  <c r="D11" i="2"/>
  <c r="F11" i="2" s="1"/>
  <c r="D12" i="2"/>
  <c r="D10" i="2"/>
  <c r="D15" i="1"/>
  <c r="E15" i="1" s="1"/>
  <c r="F15" i="1" s="1"/>
  <c r="D12" i="1"/>
  <c r="D11" i="1"/>
  <c r="F11" i="1" s="1"/>
  <c r="D10" i="1"/>
  <c r="D8" i="1"/>
  <c r="D33" i="1"/>
  <c r="D32" i="1"/>
  <c r="D31" i="1"/>
  <c r="D30" i="1"/>
  <c r="D29" i="1"/>
  <c r="D28" i="1"/>
  <c r="D27" i="1"/>
  <c r="D23" i="1"/>
  <c r="D20" i="1"/>
  <c r="D14" i="2" l="1"/>
  <c r="D14" i="1"/>
  <c r="D16" i="6" l="1"/>
  <c r="E16" i="6" s="1"/>
  <c r="D25" i="6"/>
  <c r="E25" i="6" s="1"/>
  <c r="F25" i="6" s="1"/>
  <c r="D22" i="6"/>
  <c r="E22" i="6" s="1"/>
  <c r="F22" i="6" s="1"/>
  <c r="D15" i="6"/>
  <c r="E15" i="6" s="1"/>
  <c r="F15" i="6" s="1"/>
  <c r="D17" i="5"/>
  <c r="E17" i="5" s="1"/>
  <c r="F17" i="5" s="1"/>
  <c r="D16" i="5"/>
  <c r="E16" i="5" s="1"/>
  <c r="F16" i="5" s="1"/>
  <c r="E25" i="5"/>
  <c r="F25" i="5" s="1"/>
  <c r="E22" i="13"/>
  <c r="F34" i="2" l="1"/>
  <c r="F7" i="16"/>
  <c r="F9" i="16" s="1"/>
  <c r="E7" i="16"/>
  <c r="E9" i="16" s="1"/>
  <c r="D7" i="16"/>
  <c r="D9" i="16" s="1"/>
  <c r="C7" i="16"/>
  <c r="C9" i="16" s="1"/>
  <c r="B7" i="16"/>
  <c r="B9" i="16" s="1"/>
  <c r="E26" i="5" l="1"/>
  <c r="F26" i="5" s="1"/>
  <c r="D23" i="5"/>
  <c r="E23" i="5" s="1"/>
  <c r="F23" i="5" s="1"/>
  <c r="E21" i="6" l="1"/>
  <c r="F21" i="6" s="1"/>
  <c r="E25" i="1"/>
  <c r="F25" i="1" s="1"/>
  <c r="D22" i="1" l="1"/>
  <c r="E22" i="1" s="1"/>
  <c r="F22" i="1" s="1"/>
  <c r="D20" i="7" l="1"/>
  <c r="D19" i="7"/>
  <c r="D36" i="7"/>
  <c r="D35" i="7"/>
  <c r="D34" i="7"/>
  <c r="D33" i="7"/>
  <c r="D32" i="7"/>
  <c r="D31" i="7"/>
  <c r="D30" i="7"/>
  <c r="D29" i="7"/>
  <c r="D25" i="7"/>
  <c r="D22" i="7"/>
  <c r="D27" i="7"/>
  <c r="D14" i="7"/>
  <c r="D13" i="7"/>
  <c r="D12" i="7"/>
  <c r="F12" i="7" s="1"/>
  <c r="D11" i="7"/>
  <c r="D10" i="7"/>
  <c r="D33" i="6"/>
  <c r="D32" i="6"/>
  <c r="D31" i="6"/>
  <c r="D30" i="6"/>
  <c r="D29" i="6"/>
  <c r="D28" i="6"/>
  <c r="D27" i="6"/>
  <c r="D23" i="6"/>
  <c r="D20" i="6"/>
  <c r="D14" i="6"/>
  <c r="D12" i="6"/>
  <c r="D11" i="6"/>
  <c r="F11" i="6" s="1"/>
  <c r="D10" i="6"/>
  <c r="D34" i="5"/>
  <c r="D33" i="5"/>
  <c r="D32" i="5"/>
  <c r="D31" i="5"/>
  <c r="D30" i="5"/>
  <c r="D29" i="5"/>
  <c r="D28" i="5"/>
  <c r="D15" i="5"/>
  <c r="D13" i="5"/>
  <c r="F13" i="5" s="1"/>
  <c r="D12" i="5"/>
  <c r="D11" i="5"/>
  <c r="D8" i="7"/>
  <c r="D8" i="6"/>
  <c r="E4" i="2" l="1"/>
  <c r="F4" i="2" s="1"/>
  <c r="E4" i="5"/>
  <c r="F4" i="5" s="1"/>
  <c r="E4" i="6"/>
  <c r="F4" i="6" s="1"/>
  <c r="E4" i="7"/>
  <c r="F4" i="7" s="1"/>
  <c r="E8" i="7"/>
  <c r="F8" i="7" s="1"/>
  <c r="E8" i="6"/>
  <c r="F8" i="6" s="1"/>
  <c r="E8" i="5"/>
  <c r="F8" i="5" s="1"/>
  <c r="E17" i="7" l="1"/>
  <c r="F17" i="7" s="1"/>
  <c r="E19" i="7"/>
  <c r="F19" i="7" s="1"/>
  <c r="E20" i="7"/>
  <c r="F20" i="7" s="1"/>
  <c r="E29" i="7"/>
  <c r="F29" i="7" s="1"/>
  <c r="E30" i="7"/>
  <c r="F30" i="7" s="1"/>
  <c r="E31" i="7"/>
  <c r="F31" i="7" s="1"/>
  <c r="E32" i="7"/>
  <c r="F32" i="7" s="1"/>
  <c r="E33" i="7"/>
  <c r="F33" i="7" s="1"/>
  <c r="E34" i="7"/>
  <c r="F34" i="7" s="1"/>
  <c r="E35" i="7"/>
  <c r="F35" i="7" s="1"/>
  <c r="E36" i="7"/>
  <c r="F36" i="7" s="1"/>
  <c r="E16" i="7"/>
  <c r="F16" i="7" s="1"/>
  <c r="E20" i="6"/>
  <c r="F20" i="6" s="1"/>
  <c r="E23" i="6"/>
  <c r="F23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21" i="5"/>
  <c r="F21" i="5" s="1"/>
  <c r="E28" i="5"/>
  <c r="F28" i="5" s="1"/>
  <c r="E29" i="5"/>
  <c r="F29" i="5" s="1"/>
  <c r="E30" i="5"/>
  <c r="F30" i="5" s="1"/>
  <c r="E31" i="5"/>
  <c r="F31" i="5" s="1"/>
  <c r="E32" i="5"/>
  <c r="F32" i="5" s="1"/>
  <c r="E33" i="5"/>
  <c r="F33" i="5" s="1"/>
  <c r="E34" i="5"/>
  <c r="F34" i="5" s="1"/>
  <c r="E27" i="2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17" i="2"/>
  <c r="F17" i="2" s="1"/>
  <c r="E17" i="6"/>
  <c r="F17" i="6" s="1"/>
  <c r="E18" i="5"/>
  <c r="F18" i="5" s="1"/>
  <c r="E18" i="2"/>
  <c r="F18" i="2" s="1"/>
  <c r="E23" i="2"/>
  <c r="F23" i="2" s="1"/>
  <c r="E24" i="2"/>
  <c r="F24" i="2" s="1"/>
  <c r="E22" i="2"/>
  <c r="F22" i="2" s="1"/>
  <c r="E23" i="7"/>
  <c r="F23" i="7" s="1"/>
  <c r="E25" i="7"/>
  <c r="F25" i="7" s="1"/>
  <c r="E26" i="7"/>
  <c r="F26" i="7" s="1"/>
  <c r="E22" i="7"/>
  <c r="F22" i="7" s="1"/>
  <c r="E16" i="2"/>
  <c r="F16" i="2" s="1"/>
  <c r="F27" i="2" l="1"/>
  <c r="E13" i="7"/>
  <c r="F13" i="7" s="1"/>
  <c r="E14" i="7"/>
  <c r="F14" i="7" s="1"/>
  <c r="E11" i="2"/>
  <c r="E12" i="2"/>
  <c r="F12" i="2" s="1"/>
  <c r="E13" i="2"/>
  <c r="F13" i="2" s="1"/>
  <c r="E14" i="2"/>
  <c r="F14" i="2" s="1"/>
  <c r="E10" i="2"/>
  <c r="E10" i="1"/>
  <c r="E11" i="1"/>
  <c r="E12" i="1"/>
  <c r="F12" i="1" s="1"/>
  <c r="E10" i="7"/>
  <c r="E33" i="1"/>
  <c r="F33" i="1" s="1"/>
  <c r="E16" i="1"/>
  <c r="F16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17" i="1"/>
  <c r="F17" i="1" s="1"/>
  <c r="E23" i="1"/>
  <c r="F23" i="1" s="1"/>
  <c r="E21" i="1"/>
  <c r="F21" i="1" s="1"/>
  <c r="E24" i="1"/>
  <c r="F24" i="1" s="1"/>
  <c r="E14" i="1"/>
  <c r="F14" i="1" s="1"/>
  <c r="E13" i="1"/>
  <c r="F13" i="1" s="1"/>
  <c r="E8" i="1"/>
  <c r="E4" i="1"/>
  <c r="E35" i="2" l="1"/>
  <c r="F10" i="1"/>
  <c r="F8" i="1"/>
  <c r="F4" i="1"/>
  <c r="F10" i="2"/>
  <c r="F35" i="2" s="1"/>
  <c r="F36" i="2" s="1"/>
  <c r="F37" i="2" s="1"/>
  <c r="E11" i="6"/>
  <c r="E11" i="7"/>
  <c r="F11" i="7" s="1"/>
  <c r="E12" i="6"/>
  <c r="F12" i="6" s="1"/>
  <c r="E12" i="7"/>
  <c r="E13" i="6"/>
  <c r="F13" i="6" s="1"/>
  <c r="E14" i="6"/>
  <c r="F14" i="6" s="1"/>
  <c r="E10" i="6"/>
  <c r="E20" i="1"/>
  <c r="E36" i="2" l="1"/>
  <c r="E37" i="2" s="1"/>
  <c r="E41" i="2"/>
  <c r="E40" i="2"/>
  <c r="E35" i="1"/>
  <c r="F20" i="1"/>
  <c r="E39" i="2"/>
  <c r="F39" i="2" s="1"/>
  <c r="E38" i="2"/>
  <c r="F38" i="2" s="1"/>
  <c r="E27" i="7"/>
  <c r="F38" i="7" s="1"/>
  <c r="E14" i="5"/>
  <c r="F14" i="5" s="1"/>
  <c r="F10" i="6"/>
  <c r="E40" i="1" l="1"/>
  <c r="E41" i="1"/>
  <c r="E39" i="1"/>
  <c r="F39" i="1" s="1"/>
  <c r="E36" i="1"/>
  <c r="E37" i="1" s="1"/>
  <c r="E38" i="1"/>
  <c r="F38" i="1" s="1"/>
  <c r="F39" i="7"/>
  <c r="F40" i="7" s="1"/>
  <c r="F42" i="7"/>
  <c r="F41" i="7"/>
  <c r="F35" i="1"/>
  <c r="F36" i="1" s="1"/>
  <c r="F37" i="1" s="1"/>
  <c r="E38" i="7"/>
  <c r="E12" i="5"/>
  <c r="F12" i="5" s="1"/>
  <c r="E13" i="5"/>
  <c r="E15" i="5"/>
  <c r="F15" i="5" s="1"/>
  <c r="E11" i="5"/>
  <c r="E43" i="7" l="1"/>
  <c r="E44" i="7"/>
  <c r="E39" i="7"/>
  <c r="E40" i="7" s="1"/>
  <c r="E41" i="7"/>
  <c r="E42" i="7"/>
  <c r="E35" i="5"/>
  <c r="E38" i="5" s="1"/>
  <c r="F11" i="5"/>
  <c r="F35" i="5" s="1"/>
  <c r="F39" i="5" l="1"/>
  <c r="F38" i="5"/>
  <c r="E36" i="5"/>
  <c r="E37" i="5" s="1"/>
  <c r="E39" i="5"/>
  <c r="F36" i="5"/>
  <c r="F37" i="5" s="1"/>
  <c r="E35" i="6"/>
  <c r="F35" i="6"/>
  <c r="F38" i="6" s="1"/>
  <c r="F36" i="6" l="1"/>
  <c r="F37" i="6" s="1"/>
  <c r="E36" i="6"/>
  <c r="E37" i="6" s="1"/>
  <c r="E39" i="6"/>
  <c r="E38" i="6"/>
  <c r="F3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Nokwazi Swazi Mamba</author>
  </authors>
  <commentList>
    <comment ref="B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Nokwazi Swazi Mamba:</t>
        </r>
        <r>
          <rPr>
            <sz val="9"/>
            <color indexed="81"/>
            <rFont val="Tahoma"/>
            <family val="2"/>
          </rPr>
          <t xml:space="preserve">
How much electricity is needed per month?</t>
        </r>
      </text>
    </comment>
  </commentList>
</comments>
</file>

<file path=xl/sharedStrings.xml><?xml version="1.0" encoding="utf-8"?>
<sst xmlns="http://schemas.openxmlformats.org/spreadsheetml/2006/main" count="1382" uniqueCount="601">
  <si>
    <t>Gross Margin Analysis for Green Beans</t>
  </si>
  <si>
    <t>Total Area 1 Ha</t>
  </si>
  <si>
    <t>Units</t>
  </si>
  <si>
    <t>Units/ha</t>
  </si>
  <si>
    <t>E/unit</t>
  </si>
  <si>
    <t>E/ha</t>
  </si>
  <si>
    <t>0.5 ha</t>
  </si>
  <si>
    <t>Income</t>
  </si>
  <si>
    <t>Variable costs</t>
  </si>
  <si>
    <t>Item</t>
  </si>
  <si>
    <t>Unit</t>
  </si>
  <si>
    <t>Quantity</t>
  </si>
  <si>
    <t>Cost/Unit</t>
  </si>
  <si>
    <t>Total Cost</t>
  </si>
  <si>
    <t>Seeds</t>
  </si>
  <si>
    <t>1Kg</t>
  </si>
  <si>
    <t>Land Preparation</t>
  </si>
  <si>
    <t>Ploughing</t>
  </si>
  <si>
    <t>Hrs</t>
  </si>
  <si>
    <t>Discing</t>
  </si>
  <si>
    <t>Ridging</t>
  </si>
  <si>
    <t>50kg</t>
  </si>
  <si>
    <t>Lime</t>
  </si>
  <si>
    <t>50Kg</t>
  </si>
  <si>
    <t>LAN</t>
  </si>
  <si>
    <t>V12</t>
  </si>
  <si>
    <t>1L</t>
  </si>
  <si>
    <t>Chemicals</t>
  </si>
  <si>
    <t>Bravo</t>
  </si>
  <si>
    <t>500ml</t>
  </si>
  <si>
    <t>GF 120</t>
  </si>
  <si>
    <t>One time</t>
  </si>
  <si>
    <t>In cap</t>
  </si>
  <si>
    <t>Labour</t>
  </si>
  <si>
    <t>Fertilizer Application</t>
  </si>
  <si>
    <t>M/day</t>
  </si>
  <si>
    <t>Planting</t>
  </si>
  <si>
    <t>Weeding</t>
  </si>
  <si>
    <t>Side dressing</t>
  </si>
  <si>
    <t>Irrigation</t>
  </si>
  <si>
    <t>Pest and disease control</t>
  </si>
  <si>
    <t>Transport (Inputs)</t>
  </si>
  <si>
    <t xml:space="preserve">E/km </t>
  </si>
  <si>
    <t>Harvesting</t>
  </si>
  <si>
    <t>Total Variable costs</t>
  </si>
  <si>
    <t>BEP (E/ton)</t>
  </si>
  <si>
    <t>BEY (Tons/ha)</t>
  </si>
  <si>
    <t>Gross Margins for Baby Marrow</t>
  </si>
  <si>
    <t>0,5 Ha</t>
  </si>
  <si>
    <t>Land preparation</t>
  </si>
  <si>
    <t>E/km</t>
  </si>
  <si>
    <t>Total Variable Costs</t>
  </si>
  <si>
    <t>BEY (Tons/Ha)</t>
  </si>
  <si>
    <t>Gross Margin Analysis for Baby Cabbage (red, green &amp; savoy)</t>
  </si>
  <si>
    <t>0.5 Ha</t>
  </si>
  <si>
    <t>Seedlings</t>
  </si>
  <si>
    <t>Cypermetrin</t>
  </si>
  <si>
    <t>Gross Margins for Baby Corn</t>
  </si>
  <si>
    <t>Total Cost/Ha</t>
  </si>
  <si>
    <t>0.5Ha</t>
  </si>
  <si>
    <t>Cruiser</t>
  </si>
  <si>
    <t>Gross margins sugar snap peas</t>
  </si>
  <si>
    <t>1 Kg</t>
  </si>
  <si>
    <t>Trellising poles</t>
  </si>
  <si>
    <t>poles</t>
  </si>
  <si>
    <t>Trellising rope</t>
  </si>
  <si>
    <t>rolls</t>
  </si>
  <si>
    <t>Trellising</t>
  </si>
  <si>
    <t>1000 Seedlings</t>
  </si>
  <si>
    <t>Fertilizer -2:3:2(37)</t>
  </si>
  <si>
    <t>Cost</t>
  </si>
  <si>
    <t>Bravo (500ml)</t>
  </si>
  <si>
    <t>Decis (1L)</t>
  </si>
  <si>
    <t>Instinct (1L)</t>
  </si>
  <si>
    <t>Cruiser (1L)</t>
  </si>
  <si>
    <t>GF 120 (1L)</t>
  </si>
  <si>
    <t>V12 micro</t>
  </si>
  <si>
    <t>V12 multi</t>
  </si>
  <si>
    <t>Methomyl</t>
  </si>
  <si>
    <t>Irrigation power</t>
  </si>
  <si>
    <t>Irrigation (Power)</t>
  </si>
  <si>
    <t>V12 Multi</t>
  </si>
  <si>
    <t>1l</t>
  </si>
  <si>
    <t>V12 Micro</t>
  </si>
  <si>
    <t>5L</t>
  </si>
  <si>
    <t>200ml</t>
  </si>
  <si>
    <t>Agrisil K50</t>
  </si>
  <si>
    <r>
      <t>Variable</t>
    </r>
    <r>
      <rPr>
        <b/>
        <sz val="11"/>
        <color theme="1"/>
        <rFont val="Times New Roman"/>
        <family val="1"/>
      </rPr>
      <t xml:space="preserve"> costs</t>
    </r>
  </si>
  <si>
    <r>
      <t xml:space="preserve">Total </t>
    </r>
    <r>
      <rPr>
        <b/>
        <sz val="11"/>
        <color rgb="FF000000"/>
        <rFont val="Times New Roman"/>
        <family val="1"/>
      </rPr>
      <t>Variable</t>
    </r>
    <r>
      <rPr>
        <b/>
        <sz val="11"/>
        <color theme="1"/>
        <rFont val="Times New Roman"/>
        <family val="1"/>
      </rPr>
      <t xml:space="preserve"> costs</t>
    </r>
  </si>
  <si>
    <t>Labour and other costs</t>
  </si>
  <si>
    <t>Sales</t>
  </si>
  <si>
    <t>Tons</t>
  </si>
  <si>
    <t>Assumptions</t>
  </si>
  <si>
    <t>Lime (costing E90) should be applied in accodance with soil test results once in 3 - 5 years</t>
  </si>
  <si>
    <t>Gross Margin</t>
  </si>
  <si>
    <t>Gross Profit</t>
  </si>
  <si>
    <t>Agrometin</t>
  </si>
  <si>
    <t>Amount/unit</t>
  </si>
  <si>
    <t>Amount (E/Ha)</t>
  </si>
  <si>
    <r>
      <t>Variable</t>
    </r>
    <r>
      <rPr>
        <b/>
        <sz val="12"/>
        <color theme="1"/>
        <rFont val="Times New Roman"/>
        <family val="1"/>
      </rPr>
      <t xml:space="preserve"> costs</t>
    </r>
  </si>
  <si>
    <r>
      <t xml:space="preserve">Total </t>
    </r>
    <r>
      <rPr>
        <b/>
        <sz val="12"/>
        <color rgb="FF000000"/>
        <rFont val="Times New Roman"/>
        <family val="1"/>
      </rPr>
      <t>Variable</t>
    </r>
    <r>
      <rPr>
        <b/>
        <sz val="12"/>
        <color theme="1"/>
        <rFont val="Times New Roman"/>
        <family val="1"/>
      </rPr>
      <t xml:space="preserve"> costs</t>
    </r>
  </si>
  <si>
    <t>tons</t>
  </si>
  <si>
    <t>Nufilm</t>
  </si>
  <si>
    <t>22 (Harvesting): Minimum of 15 mandays per hectare per cycle. Green beans have at least 16 cycles</t>
  </si>
  <si>
    <t>Averages Yield</t>
  </si>
  <si>
    <t>Greenbeans</t>
  </si>
  <si>
    <t>HH North</t>
  </si>
  <si>
    <t>HH South</t>
  </si>
  <si>
    <t>M East</t>
  </si>
  <si>
    <t>M West</t>
  </si>
  <si>
    <t>Packout</t>
  </si>
  <si>
    <t xml:space="preserve">Net yield </t>
  </si>
  <si>
    <t>Transport (Market)</t>
  </si>
  <si>
    <t xml:space="preserve">Greenbeans </t>
  </si>
  <si>
    <t>Baby Marrow</t>
  </si>
  <si>
    <t>Yellow Patty Pans</t>
  </si>
  <si>
    <t>Green Patty Pans</t>
  </si>
  <si>
    <t>Baby Gem</t>
  </si>
  <si>
    <t>Price given is a minimum for first grade</t>
  </si>
  <si>
    <t>Otherwise other lower grades are paid at a lower rate</t>
  </si>
  <si>
    <t>Nuflim</t>
  </si>
  <si>
    <t>Nuflim (1L)</t>
  </si>
  <si>
    <t>Trips</t>
  </si>
  <si>
    <t>Warlock</t>
  </si>
  <si>
    <t>Bladex</t>
  </si>
  <si>
    <t>Amister (Top)</t>
  </si>
  <si>
    <t>4L</t>
  </si>
  <si>
    <t>Bladex (super)</t>
  </si>
  <si>
    <t>Mercaptothion (200ml)</t>
  </si>
  <si>
    <t xml:space="preserve">V12 Micro </t>
  </si>
  <si>
    <t xml:space="preserve">V12 Multi </t>
  </si>
  <si>
    <t>Baby Marrow seeds (2500)</t>
  </si>
  <si>
    <t>Baby Broccoli seedlings (1000 Seeds)</t>
  </si>
  <si>
    <t>Baby Cauliflower seedlings (1000 Seeds)</t>
  </si>
  <si>
    <t>Baby Cabbage seedlings (1000)</t>
  </si>
  <si>
    <t>Baby Germ seeds (2500 seeds)</t>
  </si>
  <si>
    <t>Sweet Corn seeds (1kg)</t>
  </si>
  <si>
    <t>Mangetout Peas seeds 1kg (5000 seeds)</t>
  </si>
  <si>
    <t>Sugar Snap Peas seeds 1kg (5000 sseds)</t>
  </si>
  <si>
    <t>Green Beans seeds 1kg (5000 seeds)</t>
  </si>
  <si>
    <t>Methomyl (1kg)</t>
  </si>
  <si>
    <t>1kg</t>
  </si>
  <si>
    <t>Malasol</t>
  </si>
  <si>
    <t>Gap filling (Seedlings)</t>
  </si>
  <si>
    <t>Cyprex</t>
  </si>
  <si>
    <t>50g</t>
  </si>
  <si>
    <t>Lime (costing E100) should be applied in accodance with soil test results once in 3 - 5 years</t>
  </si>
  <si>
    <t>Baby Marrow seeds (1000)</t>
  </si>
  <si>
    <t>Note:</t>
  </si>
  <si>
    <t>Baby marrow production enterprise is a viable enterprise</t>
  </si>
  <si>
    <t>Baby marrow has a potential for export market</t>
  </si>
  <si>
    <t>Yield recorded with the assumption that from 8 tons in a hectare, at least 20% will be losses, 7 tons is assumed to be the marketable yield.</t>
  </si>
  <si>
    <t>NOTE:</t>
  </si>
  <si>
    <t>Green beans enterprise is a viable businesses</t>
  </si>
  <si>
    <t>NOTE</t>
  </si>
  <si>
    <t>Baby corn production is a viable enterprise considering the above analysis</t>
  </si>
  <si>
    <t>Sugar snap peas production is a viable enterprise</t>
  </si>
  <si>
    <t>Baby cabbage production is a viable enterprise given the above analysis</t>
  </si>
  <si>
    <t xml:space="preserve">Item </t>
  </si>
  <si>
    <t>Price</t>
  </si>
  <si>
    <t>Agromectin  1ltr</t>
  </si>
  <si>
    <t>Chlorpyrifos  1ltr</t>
  </si>
  <si>
    <t>Cruiser  1lt</t>
  </si>
  <si>
    <t>Cypermethrin 1ltr (Standard)</t>
  </si>
  <si>
    <t>Cypermethrin 1ltr (Effekto)</t>
  </si>
  <si>
    <t>Decis forte  1ltr</t>
  </si>
  <si>
    <t>Dolomitic Lime 50kg</t>
  </si>
  <si>
    <t>Steward 1ltr</t>
  </si>
  <si>
    <t>Fastac  1ltr</t>
  </si>
  <si>
    <t>GF 120   1ltr</t>
  </si>
  <si>
    <t>Malathion   108g</t>
  </si>
  <si>
    <t>Nu-Flim  1ltr</t>
  </si>
  <si>
    <t>Stalk borer granules 1kg</t>
  </si>
  <si>
    <t>Superphosphate  50kg</t>
  </si>
  <si>
    <t>COMMON FARM OPERATIONS</t>
  </si>
  <si>
    <t xml:space="preserve">Irrigation </t>
  </si>
  <si>
    <t>Irrigation maintenance</t>
  </si>
  <si>
    <t>Labour (m/d)</t>
  </si>
  <si>
    <t xml:space="preserve">ITEM DESCRIPTION </t>
  </si>
  <si>
    <t xml:space="preserve"> kg/L/g/seed count </t>
  </si>
  <si>
    <t>PRICE</t>
  </si>
  <si>
    <t>Tel:25186040/1</t>
  </si>
  <si>
    <t>buying price</t>
  </si>
  <si>
    <t>BABY VEG</t>
  </si>
  <si>
    <t>Brasicals</t>
  </si>
  <si>
    <t>Red Cabbage Pearl</t>
  </si>
  <si>
    <t>1M</t>
  </si>
  <si>
    <t>Green Cabbage Admiral</t>
  </si>
  <si>
    <t>2.5m</t>
  </si>
  <si>
    <t>Savoy cabbage capriccio</t>
  </si>
  <si>
    <t>2500 seeds</t>
  </si>
  <si>
    <t>Cauliflower Telegy</t>
  </si>
  <si>
    <t>5M</t>
  </si>
  <si>
    <t>1m</t>
  </si>
  <si>
    <t>cauliflower Star 4418</t>
  </si>
  <si>
    <t>10m</t>
  </si>
  <si>
    <t>Brocolli star 2204</t>
  </si>
  <si>
    <t>Broccoli Gem</t>
  </si>
  <si>
    <t xml:space="preserve">Sweet Corn </t>
  </si>
  <si>
    <t>25kg</t>
  </si>
  <si>
    <t>Cucurbits</t>
  </si>
  <si>
    <t>Baby Marrow Amanda</t>
  </si>
  <si>
    <t>Yellow Patty Pan(Sunburst)</t>
  </si>
  <si>
    <t>Green Patty Pan(Starship)</t>
  </si>
  <si>
    <t xml:space="preserve">Baby marrow Terminator </t>
  </si>
  <si>
    <t>500g</t>
  </si>
  <si>
    <t>Baby Gem (EightBall)</t>
  </si>
  <si>
    <t>3000 seeds</t>
  </si>
  <si>
    <t>Baby Marrow (Star 8021)</t>
  </si>
  <si>
    <t>1000 seeds</t>
  </si>
  <si>
    <t>Baby Marrow (Star 8023)</t>
  </si>
  <si>
    <t>Pinwheel (YPP)</t>
  </si>
  <si>
    <t>Hygreen Babby marrow</t>
  </si>
  <si>
    <t>5m</t>
  </si>
  <si>
    <t>Summer sun (YPP)</t>
  </si>
  <si>
    <t>Summer sun(YPP)</t>
  </si>
  <si>
    <t>Legumes</t>
  </si>
  <si>
    <t>Mangetout Oregao Peas</t>
  </si>
  <si>
    <t>Sugar Snap Cascadia Peas</t>
  </si>
  <si>
    <t>Peas Cascadia</t>
  </si>
  <si>
    <t>Sugar Snow Peas</t>
  </si>
  <si>
    <t>Oregon Sugar Pod Peas</t>
  </si>
  <si>
    <t>Green Beans Star2005 Dwarf</t>
  </si>
  <si>
    <t> Green Bean Volta</t>
  </si>
  <si>
    <t> 1kg</t>
  </si>
  <si>
    <t>Green Bean Volta</t>
  </si>
  <si>
    <t>100000 seeds</t>
  </si>
  <si>
    <t>Green Beans Star 2054</t>
  </si>
  <si>
    <t>100M</t>
  </si>
  <si>
    <t>Green Bean Escalade</t>
  </si>
  <si>
    <t>1 kg</t>
  </si>
  <si>
    <t>100m</t>
  </si>
  <si>
    <t>Green Bean Remember</t>
  </si>
  <si>
    <t>Sugar Beans (Pan 148)</t>
  </si>
  <si>
    <t>10kg</t>
  </si>
  <si>
    <t>Jugo Beans</t>
  </si>
  <si>
    <t>5kg</t>
  </si>
  <si>
    <t>Soy Beans</t>
  </si>
  <si>
    <t>Cowpeas</t>
  </si>
  <si>
    <t>Ground nuts</t>
  </si>
  <si>
    <t>Sunflower</t>
  </si>
  <si>
    <t>Cotton</t>
  </si>
  <si>
    <t>Other</t>
  </si>
  <si>
    <t>Fernel Florence</t>
  </si>
  <si>
    <t>Leeks Carentan</t>
  </si>
  <si>
    <t>Aspuragus</t>
  </si>
  <si>
    <t>100g</t>
  </si>
  <si>
    <t>Egg Plant kaberi</t>
  </si>
  <si>
    <t> Baby Corn PAC 271</t>
  </si>
  <si>
    <t xml:space="preserve">Maize Seed SC701 </t>
  </si>
  <si>
    <t>Pan 53</t>
  </si>
  <si>
    <t>SC403</t>
  </si>
  <si>
    <t>SC413</t>
  </si>
  <si>
    <t>SC411</t>
  </si>
  <si>
    <t>SC621</t>
  </si>
  <si>
    <t>SC637</t>
  </si>
  <si>
    <t>SC719</t>
  </si>
  <si>
    <t>SC727</t>
  </si>
  <si>
    <t>Lake 601</t>
  </si>
  <si>
    <t>Sorghum</t>
  </si>
  <si>
    <t>2kg</t>
  </si>
  <si>
    <t>Conventional</t>
  </si>
  <si>
    <t>Armor Leeks</t>
  </si>
  <si>
    <t>Beetroot Lorrette</t>
  </si>
  <si>
    <t>250g</t>
  </si>
  <si>
    <t>Beetroot Rudolph</t>
  </si>
  <si>
    <t>10M</t>
  </si>
  <si>
    <t>Beetroot Rudoplh</t>
  </si>
  <si>
    <t>50M</t>
  </si>
  <si>
    <t>Beetroot Red Ace</t>
  </si>
  <si>
    <t>Beetroot Red Atlas</t>
  </si>
  <si>
    <t>50000 seeds</t>
  </si>
  <si>
    <t>Beetroot Star 1105</t>
  </si>
  <si>
    <t>50000 seed</t>
  </si>
  <si>
    <t>Pilgrim</t>
  </si>
  <si>
    <t>Butternut Waltham</t>
  </si>
  <si>
    <t>Butternut Pluto</t>
  </si>
  <si>
    <t>Butternut Atlas</t>
  </si>
  <si>
    <t>Butternut Shiba</t>
  </si>
  <si>
    <t xml:space="preserve">Butternut Frisco </t>
  </si>
  <si>
    <t>Butternut Frisco</t>
  </si>
  <si>
    <t xml:space="preserve">Cabbage Conquistador </t>
  </si>
  <si>
    <t>Cabbage Conquistador</t>
  </si>
  <si>
    <t>Cabbage Optima</t>
  </si>
  <si>
    <t xml:space="preserve">10000 seeds </t>
  </si>
  <si>
    <t xml:space="preserve">Carrots </t>
  </si>
  <si>
    <t>Carrot Nantes</t>
  </si>
  <si>
    <t>Potato seed Mondial/ Fianna</t>
  </si>
  <si>
    <t>Lettuce M961</t>
  </si>
  <si>
    <t>4m</t>
  </si>
  <si>
    <t>Lettuce Matelo</t>
  </si>
  <si>
    <t>Lettuce Anselo</t>
  </si>
  <si>
    <t xml:space="preserve">Lettuce Anselo </t>
  </si>
  <si>
    <t>Lettuce Eish seeds</t>
  </si>
  <si>
    <t>Lettuce Taina seeds</t>
  </si>
  <si>
    <t>Lettuce Red Lettuce Tuska</t>
  </si>
  <si>
    <t>5000 seeds</t>
  </si>
  <si>
    <t>Lettuce Freely Lollo bionda</t>
  </si>
  <si>
    <t>Onion Charlize</t>
  </si>
  <si>
    <t>20m</t>
  </si>
  <si>
    <t>50m</t>
  </si>
  <si>
    <t>Onion Texas Grano</t>
  </si>
  <si>
    <t>Onion Taxes Grano</t>
  </si>
  <si>
    <t>Onion Explorer</t>
  </si>
  <si>
    <t>Red Lady</t>
  </si>
  <si>
    <t>80g</t>
  </si>
  <si>
    <t>20g</t>
  </si>
  <si>
    <t>Habenero Red Chillies</t>
  </si>
  <si>
    <t>Habenero Green Chillies</t>
  </si>
  <si>
    <t>HabeneroYellow Chillies</t>
  </si>
  <si>
    <t xml:space="preserve"> Habenero Orange Chillies</t>
  </si>
  <si>
    <t>Jelapino Chillies</t>
  </si>
  <si>
    <t>Long Slim Cayenne Chillies</t>
  </si>
  <si>
    <t xml:space="preserve">Pepper Yellow Acanary </t>
  </si>
  <si>
    <t>Pepper Star 6604</t>
  </si>
  <si>
    <t>Pepper Ascent</t>
  </si>
  <si>
    <t xml:space="preserve">Green Pepper Jupiter </t>
  </si>
  <si>
    <t>Green Pepper FLOYD</t>
  </si>
  <si>
    <t>Green Pepper Jupiter</t>
  </si>
  <si>
    <t>Green Pepper Capricon seeds</t>
  </si>
  <si>
    <t>Pepper Carlifonia Wonder</t>
  </si>
  <si>
    <t>Papaya seeds Paw Paw</t>
  </si>
  <si>
    <t>Spinach Ford Giant</t>
  </si>
  <si>
    <t xml:space="preserve">spinach Mustard </t>
  </si>
  <si>
    <t>Tomato Star 9009</t>
  </si>
  <si>
    <t>5k</t>
  </si>
  <si>
    <t>Tomato Star 9006</t>
  </si>
  <si>
    <t>1k</t>
  </si>
  <si>
    <t>Tomato Degas</t>
  </si>
  <si>
    <t>tomato Chibli</t>
  </si>
  <si>
    <t>Tomato Disco</t>
  </si>
  <si>
    <t>Twine Roll</t>
  </si>
  <si>
    <t>5000m</t>
  </si>
  <si>
    <t>Back Yard Garden Seeds</t>
  </si>
  <si>
    <t>Lettuce Great Lakes</t>
  </si>
  <si>
    <t>Foils</t>
  </si>
  <si>
    <t>Cabbage Green Crown</t>
  </si>
  <si>
    <t>Cabbage Conquistado</t>
  </si>
  <si>
    <t>Spinach Fordhookgiant</t>
  </si>
  <si>
    <t>Tomato HTX 14</t>
  </si>
  <si>
    <t>Tomato Zeal F1 Hybrid</t>
  </si>
  <si>
    <t>Carrots Cape Market</t>
  </si>
  <si>
    <t>Beet Detroit Dark Red</t>
  </si>
  <si>
    <t>Spring Onion White Welsh</t>
  </si>
  <si>
    <t>Squash Cucumber</t>
  </si>
  <si>
    <t>Squash Waltham</t>
  </si>
  <si>
    <t>Squash Barbara</t>
  </si>
  <si>
    <t>Beet Crimson Globe</t>
  </si>
  <si>
    <t>Longslim Cayenne</t>
  </si>
  <si>
    <t>Beans Contender</t>
  </si>
  <si>
    <t>Cape Spitz</t>
  </si>
  <si>
    <t>Okra Clemson</t>
  </si>
  <si>
    <t>Pumkin Flat</t>
  </si>
  <si>
    <t xml:space="preserve">Mustard Florida </t>
  </si>
  <si>
    <t>Cauliflower Juneau</t>
  </si>
  <si>
    <t>Fertilizers</t>
  </si>
  <si>
    <t>2:3:2 (22) fertilizer</t>
  </si>
  <si>
    <t>2 3 2 (38) fertilizer</t>
  </si>
  <si>
    <t>2:3:4 (38) fertilizer</t>
  </si>
  <si>
    <t>2:3:2 (37) fertilizer</t>
  </si>
  <si>
    <t>5:1:5 (45) fertilizer</t>
  </si>
  <si>
    <t xml:space="preserve">LAN (28) </t>
  </si>
  <si>
    <t>Urea</t>
  </si>
  <si>
    <t xml:space="preserve">KCL </t>
  </si>
  <si>
    <t>Superphosphate</t>
  </si>
  <si>
    <t xml:space="preserve">MAP </t>
  </si>
  <si>
    <t>Lime Dolomatic</t>
  </si>
  <si>
    <t>50KG</t>
  </si>
  <si>
    <t>Hygromix</t>
  </si>
  <si>
    <t>Hygrofert</t>
  </si>
  <si>
    <t>5l</t>
  </si>
  <si>
    <t>Multifeed P Classic (43)</t>
  </si>
  <si>
    <t>Multifeed Flowergrow (46)</t>
  </si>
  <si>
    <t>Rhizo Vital</t>
  </si>
  <si>
    <t>50ml</t>
  </si>
  <si>
    <t xml:space="preserve">V12 Inititiate </t>
  </si>
  <si>
    <t>400ml</t>
  </si>
  <si>
    <t>Ecco Bb</t>
  </si>
  <si>
    <t>300g</t>
  </si>
  <si>
    <t>Ecco T</t>
  </si>
  <si>
    <t>Calmabon</t>
  </si>
  <si>
    <t>Madex</t>
  </si>
  <si>
    <t>Bolldex</t>
  </si>
  <si>
    <t>Amylo</t>
  </si>
  <si>
    <t>Growing Medium</t>
  </si>
  <si>
    <t>Vitazyme</t>
  </si>
  <si>
    <t xml:space="preserve">Maize Plus </t>
  </si>
  <si>
    <t>Vemeculite</t>
  </si>
  <si>
    <t>8kg</t>
  </si>
  <si>
    <t>Seedling Mix</t>
  </si>
  <si>
    <t>solu-cal</t>
  </si>
  <si>
    <t>Agromectin</t>
  </si>
  <si>
    <t>Benomyl</t>
  </si>
  <si>
    <t>Allice</t>
  </si>
  <si>
    <t>3kg</t>
  </si>
  <si>
    <t xml:space="preserve">Spore Kill </t>
  </si>
  <si>
    <t>250ml</t>
  </si>
  <si>
    <t>10l</t>
  </si>
  <si>
    <t xml:space="preserve">Methomex </t>
  </si>
  <si>
    <t>Odion</t>
  </si>
  <si>
    <t>BLADEX</t>
  </si>
  <si>
    <t>Galigan 500 SC (onion and cabbage)</t>
  </si>
  <si>
    <t>Linagan (carrots and potatoes)</t>
  </si>
  <si>
    <t>Basagran (legumes, potatoes, peppers)</t>
  </si>
  <si>
    <t>Benetron (legumes)</t>
  </si>
  <si>
    <t>Goltix (beetroot)</t>
  </si>
  <si>
    <t>Hornet (legumes)</t>
  </si>
  <si>
    <t>Metolachlor (Legumes)</t>
  </si>
  <si>
    <t>20L</t>
  </si>
  <si>
    <t>Alachlor (legumes)</t>
  </si>
  <si>
    <t>Copper Oxychloride</t>
  </si>
  <si>
    <t xml:space="preserve">Copper Count n </t>
  </si>
  <si>
    <t>Cutworm bait</t>
  </si>
  <si>
    <t xml:space="preserve">Fruit Care </t>
  </si>
  <si>
    <t>100ML</t>
  </si>
  <si>
    <t>Nufilm (wetter)</t>
  </si>
  <si>
    <t>1 L</t>
  </si>
  <si>
    <t>Decis forte</t>
  </si>
  <si>
    <t>Fenthion Avi</t>
  </si>
  <si>
    <t>Fastac</t>
  </si>
  <si>
    <t>Dithane M45 (sanconzeb)</t>
  </si>
  <si>
    <t>Ridomil</t>
  </si>
  <si>
    <t>450g</t>
  </si>
  <si>
    <t>Hamba Aphicide</t>
  </si>
  <si>
    <t>Dipel</t>
  </si>
  <si>
    <t xml:space="preserve">Hamba Mecapthothion </t>
  </si>
  <si>
    <t>Crop Bio Life</t>
  </si>
  <si>
    <t>Celest</t>
  </si>
  <si>
    <t>100ml</t>
  </si>
  <si>
    <t>Orosorb (wetter)</t>
  </si>
  <si>
    <t>Makhromectin</t>
  </si>
  <si>
    <t>Thiovit 80wg</t>
  </si>
  <si>
    <t>STYRO SEEL (wetter)</t>
  </si>
  <si>
    <t>20l</t>
  </si>
  <si>
    <t>Amista Opt</t>
  </si>
  <si>
    <t>Amista Top</t>
  </si>
  <si>
    <t xml:space="preserve">Oxadate (nematicide) </t>
  </si>
  <si>
    <t xml:space="preserve">Cypermetrine </t>
  </si>
  <si>
    <t>Garden Ripcod</t>
  </si>
  <si>
    <t>Clearout</t>
  </si>
  <si>
    <t xml:space="preserve">Cruser </t>
  </si>
  <si>
    <t>60ml</t>
  </si>
  <si>
    <t>Ampligo</t>
  </si>
  <si>
    <t>Steward</t>
  </si>
  <si>
    <t>Coragen</t>
  </si>
  <si>
    <t>Tuta trap</t>
  </si>
  <si>
    <t>unit</t>
  </si>
  <si>
    <t>Fruitfly trap</t>
  </si>
  <si>
    <t>Bion</t>
  </si>
  <si>
    <t>200g</t>
  </si>
  <si>
    <t xml:space="preserve">Paraquat-GAP </t>
  </si>
  <si>
    <t>Pro plant</t>
  </si>
  <si>
    <t>Tilt 250 EC</t>
  </si>
  <si>
    <t>Cungfu</t>
  </si>
  <si>
    <t>Organic chemicals</t>
  </si>
  <si>
    <t>Steriscope</t>
  </si>
  <si>
    <t>Veggie Mix gro</t>
  </si>
  <si>
    <t>Veggie Mix Fruit</t>
  </si>
  <si>
    <t>Instinct</t>
  </si>
  <si>
    <t>Cal lime flo</t>
  </si>
  <si>
    <t>Mag Lime Flo</t>
  </si>
  <si>
    <t xml:space="preserve">Calmabon </t>
  </si>
  <si>
    <t>Actara</t>
  </si>
  <si>
    <t>Packaging</t>
  </si>
  <si>
    <t>Orange bags Red</t>
  </si>
  <si>
    <t>2.5kg</t>
  </si>
  <si>
    <t>7kg</t>
  </si>
  <si>
    <t>Butternut Baggs</t>
  </si>
  <si>
    <t>Sweet Potato bags Loom Purple</t>
  </si>
  <si>
    <t>20kg</t>
  </si>
  <si>
    <t>cabbage bags (Loom Green)</t>
  </si>
  <si>
    <t xml:space="preserve">Onion bags </t>
  </si>
  <si>
    <t>Potato bags brown</t>
  </si>
  <si>
    <t>Tomato plastics</t>
  </si>
  <si>
    <t>1kg\250</t>
  </si>
  <si>
    <t>Pepper printed</t>
  </si>
  <si>
    <t>Beetroot bag</t>
  </si>
  <si>
    <t>Beetroot bags</t>
  </si>
  <si>
    <t>Carrot Bags</t>
  </si>
  <si>
    <t>1kg/250</t>
  </si>
  <si>
    <t>Mono white</t>
  </si>
  <si>
    <t>Mono bag white</t>
  </si>
  <si>
    <t>Mono bag beige</t>
  </si>
  <si>
    <t>Mono bag orange</t>
  </si>
  <si>
    <t>Mono Red</t>
  </si>
  <si>
    <t>Mono purple</t>
  </si>
  <si>
    <t xml:space="preserve">Yellow bags </t>
  </si>
  <si>
    <t>Netlone 150m roll</t>
  </si>
  <si>
    <t>Lug Box crates</t>
  </si>
  <si>
    <t> Earthway planter</t>
  </si>
  <si>
    <t>Seedtrays</t>
  </si>
  <si>
    <t>M200</t>
  </si>
  <si>
    <t>PH Metre</t>
  </si>
  <si>
    <t>PH 0616</t>
  </si>
  <si>
    <t>PH0615</t>
  </si>
  <si>
    <t>Roller Deepler</t>
  </si>
  <si>
    <t>Knapsack sprayer</t>
  </si>
  <si>
    <t>16L</t>
  </si>
  <si>
    <t>Pallet Wrap</t>
  </si>
  <si>
    <t>2000M</t>
  </si>
  <si>
    <t>Beetroot Seedlings</t>
  </si>
  <si>
    <t>1000 seedlings</t>
  </si>
  <si>
    <t>Cabbage Seedlings</t>
  </si>
  <si>
    <t>Savoy Seedlings</t>
  </si>
  <si>
    <t>Green cabbage Seedlings (Baby)</t>
  </si>
  <si>
    <t>Red cabbage Seedlings (Baby)</t>
  </si>
  <si>
    <t>Butternut seedlings</t>
  </si>
  <si>
    <t>Cauliflower Seedlings</t>
  </si>
  <si>
    <t>Broccoli</t>
  </si>
  <si>
    <t>Rosemary seedlings</t>
  </si>
  <si>
    <t>1000 seedlins</t>
  </si>
  <si>
    <t>Fennel seedlngs</t>
  </si>
  <si>
    <t>Parsely Seedlings</t>
  </si>
  <si>
    <t>Red Lettuce</t>
  </si>
  <si>
    <t>Lettuce Seedlings</t>
  </si>
  <si>
    <t>Onion Seedlings</t>
  </si>
  <si>
    <t>Yellow pepper seedlings</t>
  </si>
  <si>
    <t>Red Pepper seedlings</t>
  </si>
  <si>
    <t>Green Pepper Seedlings Nero</t>
  </si>
  <si>
    <t xml:space="preserve">Green pepper Jupiter </t>
  </si>
  <si>
    <t>Green Pepper Delisha</t>
  </si>
  <si>
    <t>Green pepper Seedlings</t>
  </si>
  <si>
    <t>Spinach Seedlings</t>
  </si>
  <si>
    <t>Tomatoes Zeal</t>
  </si>
  <si>
    <t>Tomatoes Disco</t>
  </si>
  <si>
    <t>Tomato Chibli</t>
  </si>
  <si>
    <t>Tomato star 9006</t>
  </si>
  <si>
    <t>Tomato star 9009</t>
  </si>
  <si>
    <t>Egg Plant Kaberi seedlings</t>
  </si>
  <si>
    <t xml:space="preserve">Seedlings in 100ds </t>
  </si>
  <si>
    <t>100 seedlings</t>
  </si>
  <si>
    <t>Nursery Charges/Tray</t>
  </si>
  <si>
    <t>P/T</t>
  </si>
  <si>
    <t>Seedlings below 100 units</t>
  </si>
  <si>
    <t>Sweetpotato Vines</t>
  </si>
  <si>
    <t>Taro</t>
  </si>
  <si>
    <t>Cassava cuttings</t>
  </si>
  <si>
    <t>Bags</t>
  </si>
  <si>
    <t>Fruit Trees</t>
  </si>
  <si>
    <t>Nectarines</t>
  </si>
  <si>
    <t>Different Varieties</t>
  </si>
  <si>
    <t>Pears</t>
  </si>
  <si>
    <t>Peaches</t>
  </si>
  <si>
    <t>Plums</t>
  </si>
  <si>
    <t>Litches</t>
  </si>
  <si>
    <t>HLH Mauritius</t>
  </si>
  <si>
    <t>Avocadoes</t>
  </si>
  <si>
    <t>Fenete</t>
  </si>
  <si>
    <t>Mangoes</t>
  </si>
  <si>
    <t xml:space="preserve">Tommy </t>
  </si>
  <si>
    <t>Heidie</t>
  </si>
  <si>
    <t>keitt</t>
  </si>
  <si>
    <t>Kensigton</t>
  </si>
  <si>
    <t>Sabre</t>
  </si>
  <si>
    <t>Banana</t>
  </si>
  <si>
    <t>Sweet William</t>
  </si>
  <si>
    <t>Oranges</t>
  </si>
  <si>
    <t>Naartjies</t>
  </si>
  <si>
    <t>Lemon</t>
  </si>
  <si>
    <t>Eureka</t>
  </si>
  <si>
    <t>Papaya</t>
  </si>
  <si>
    <t>Pecan nuts</t>
  </si>
  <si>
    <t>Pomogranates</t>
  </si>
  <si>
    <t>Macademia</t>
  </si>
  <si>
    <t>Master 900sp 1kg</t>
  </si>
  <si>
    <t>Prophenofos 5ltr</t>
  </si>
  <si>
    <t>Chlorpyrifos 1ltr</t>
  </si>
  <si>
    <t>Fastac 1ltr</t>
  </si>
  <si>
    <t>Nu-flim 1ltr</t>
  </si>
  <si>
    <t>Dimethoate 20ltr</t>
  </si>
  <si>
    <t xml:space="preserve">Agromectin </t>
  </si>
  <si>
    <t>Lybacide 10ml</t>
  </si>
  <si>
    <t>Trellising pole</t>
  </si>
  <si>
    <t>Avi guard</t>
  </si>
  <si>
    <t>1ltr</t>
  </si>
  <si>
    <t>Baby Corn seeds 5kg</t>
  </si>
  <si>
    <t>Patty Pans seeds  (2500 seeds)</t>
  </si>
  <si>
    <t>Kit</t>
  </si>
  <si>
    <t>V12 micro 1L</t>
  </si>
  <si>
    <t>V12 Multi 1L</t>
  </si>
  <si>
    <t xml:space="preserve">Incide </t>
  </si>
  <si>
    <t>Galigan 5L</t>
  </si>
  <si>
    <t>Chemicals &amp; Herbicide</t>
  </si>
  <si>
    <t>Per month</t>
  </si>
  <si>
    <t>2:3:2 (37)</t>
  </si>
  <si>
    <t>2:3:4(38)</t>
  </si>
  <si>
    <t>V12 micro 5L</t>
  </si>
  <si>
    <t>V12 Multi 5L</t>
  </si>
  <si>
    <t>Irrigation Maintainance</t>
  </si>
  <si>
    <t>Fertilizer: 2:3:2 (37)</t>
  </si>
  <si>
    <t>price/crate</t>
  </si>
  <si>
    <t>number of crates/ha</t>
  </si>
  <si>
    <t>BEP (E/crate)</t>
  </si>
  <si>
    <t>BEY (Crate/Ha)</t>
  </si>
  <si>
    <t>A crate of baby marrow is 20kg</t>
  </si>
  <si>
    <t>Crate = 10kg</t>
  </si>
  <si>
    <t>A crate of patty pan 20kg</t>
  </si>
  <si>
    <t>Patty Pan production enterprise is a viable enterprise</t>
  </si>
  <si>
    <t>Patty pan has a potential for export market</t>
  </si>
  <si>
    <t>per month</t>
  </si>
  <si>
    <t>Fertilizer 2:3:2(37)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</si>
</sst>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0;[Red]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b/>
      <sz val="11"/>
      <color rgb="FFFA7D00"/>
      <name val="Times New Roman"/>
      <family val="1"/>
    </font>
    <font>
      <b/>
      <u/>
      <sz val="11"/>
      <color rgb="FF000000"/>
      <name val="Times New Roman"/>
      <family val="1"/>
    </font>
    <font>
      <sz val="11"/>
      <name val="Times New Roman"/>
      <family val="1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12" borderId="10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5" fillId="0" borderId="0" xfId="0" applyFont="1"/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5" fillId="0" borderId="3" xfId="0" applyFont="1" applyBorder="1"/>
    <xf numFmtId="0" fontId="5" fillId="2" borderId="3" xfId="0" applyFont="1" applyFill="1" applyBorder="1"/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3" borderId="3" xfId="0" applyFont="1" applyFill="1" applyBorder="1"/>
    <xf numFmtId="0" fontId="4" fillId="3" borderId="3" xfId="0" applyFont="1" applyFill="1" applyBorder="1" applyAlignment="1">
      <alignment horizontal="left"/>
    </xf>
    <xf numFmtId="164" fontId="0" fillId="0" borderId="0" xfId="0" applyNumberFormat="1"/>
    <xf numFmtId="0" fontId="2" fillId="0" borderId="0" xfId="0" applyFont="1"/>
    <xf numFmtId="164" fontId="6" fillId="0" borderId="3" xfId="1" applyFont="1" applyBorder="1" applyAlignment="1">
      <alignment vertical="center"/>
    </xf>
    <xf numFmtId="164" fontId="3" fillId="0" borderId="3" xfId="1" applyFont="1" applyBorder="1" applyAlignment="1">
      <alignment horizontal="right" vertical="center"/>
    </xf>
    <xf numFmtId="164" fontId="5" fillId="0" borderId="3" xfId="1" applyFont="1" applyBorder="1" applyAlignment="1">
      <alignment vertical="center"/>
    </xf>
    <xf numFmtId="164" fontId="4" fillId="0" borderId="3" xfId="1" applyFont="1" applyBorder="1" applyAlignment="1">
      <alignment horizontal="right" vertical="center"/>
    </xf>
    <xf numFmtId="164" fontId="5" fillId="0" borderId="3" xfId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164" fontId="9" fillId="0" borderId="3" xfId="1" applyFont="1" applyBorder="1" applyAlignment="1">
      <alignment horizontal="right" vertical="center"/>
    </xf>
    <xf numFmtId="164" fontId="6" fillId="0" borderId="3" xfId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5" fillId="0" borderId="0" xfId="1" applyFont="1"/>
    <xf numFmtId="164" fontId="11" fillId="0" borderId="3" xfId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7" fillId="0" borderId="3" xfId="1" applyFont="1" applyBorder="1" applyAlignment="1">
      <alignment horizontal="right" vertical="center"/>
    </xf>
    <xf numFmtId="164" fontId="8" fillId="0" borderId="3" xfId="1" applyFont="1" applyBorder="1" applyAlignment="1">
      <alignment horizontal="right" vertical="center"/>
    </xf>
    <xf numFmtId="164" fontId="11" fillId="0" borderId="3" xfId="1" applyFont="1" applyBorder="1" applyAlignment="1">
      <alignment vertical="center"/>
    </xf>
    <xf numFmtId="0" fontId="8" fillId="0" borderId="0" xfId="0" applyFont="1"/>
    <xf numFmtId="0" fontId="11" fillId="0" borderId="0" xfId="0" applyFont="1"/>
    <xf numFmtId="164" fontId="8" fillId="0" borderId="0" xfId="1" applyFont="1"/>
    <xf numFmtId="0" fontId="11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4" fontId="11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164" fontId="3" fillId="0" borderId="3" xfId="1" applyFont="1" applyBorder="1"/>
    <xf numFmtId="164" fontId="5" fillId="3" borderId="3" xfId="1" applyFont="1" applyFill="1" applyBorder="1"/>
    <xf numFmtId="164" fontId="3" fillId="2" borderId="3" xfId="1" applyFont="1" applyFill="1" applyBorder="1"/>
    <xf numFmtId="164" fontId="5" fillId="2" borderId="3" xfId="1" applyFont="1" applyFill="1" applyBorder="1"/>
    <xf numFmtId="0" fontId="4" fillId="0" borderId="2" xfId="0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4" fontId="5" fillId="0" borderId="3" xfId="1" applyFont="1" applyBorder="1"/>
    <xf numFmtId="164" fontId="5" fillId="0" borderId="3" xfId="1" applyFont="1" applyFill="1" applyBorder="1" applyAlignment="1">
      <alignment horizontal="center" wrapText="1"/>
    </xf>
    <xf numFmtId="0" fontId="4" fillId="0" borderId="3" xfId="0" applyFont="1" applyBorder="1"/>
    <xf numFmtId="164" fontId="5" fillId="0" borderId="3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0" fontId="3" fillId="0" borderId="0" xfId="0" applyFont="1"/>
    <xf numFmtId="0" fontId="6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164" fontId="4" fillId="4" borderId="3" xfId="1" applyFont="1" applyFill="1" applyBorder="1" applyAlignment="1">
      <alignment vertical="center"/>
    </xf>
    <xf numFmtId="164" fontId="6" fillId="4" borderId="3" xfId="1" applyFont="1" applyFill="1" applyBorder="1" applyAlignment="1">
      <alignment horizontal="right" vertical="center"/>
    </xf>
    <xf numFmtId="164" fontId="3" fillId="4" borderId="3" xfId="1" applyFont="1" applyFill="1" applyBorder="1" applyAlignment="1">
      <alignment horizontal="right" vertical="center"/>
    </xf>
    <xf numFmtId="164" fontId="3" fillId="6" borderId="3" xfId="1" applyFont="1" applyFill="1" applyBorder="1" applyAlignment="1">
      <alignment horizontal="right" vertical="center"/>
    </xf>
    <xf numFmtId="0" fontId="6" fillId="7" borderId="3" xfId="0" applyFont="1" applyFill="1" applyBorder="1" applyAlignment="1">
      <alignment vertical="center"/>
    </xf>
    <xf numFmtId="164" fontId="6" fillId="7" borderId="3" xfId="1" applyFont="1" applyFill="1" applyBorder="1" applyAlignment="1">
      <alignment vertical="center"/>
    </xf>
    <xf numFmtId="164" fontId="6" fillId="7" borderId="3" xfId="1" applyFont="1" applyFill="1" applyBorder="1" applyAlignment="1">
      <alignment horizontal="right" vertical="center"/>
    </xf>
    <xf numFmtId="164" fontId="3" fillId="7" borderId="3" xfId="1" applyFont="1" applyFill="1" applyBorder="1" applyAlignment="1">
      <alignment horizontal="right" vertical="center"/>
    </xf>
    <xf numFmtId="0" fontId="6" fillId="8" borderId="3" xfId="0" applyFont="1" applyFill="1" applyBorder="1" applyAlignment="1">
      <alignment vertical="center"/>
    </xf>
    <xf numFmtId="164" fontId="6" fillId="8" borderId="3" xfId="1" applyFont="1" applyFill="1" applyBorder="1" applyAlignment="1">
      <alignment vertical="center"/>
    </xf>
    <xf numFmtId="164" fontId="6" fillId="8" borderId="3" xfId="1" applyFont="1" applyFill="1" applyBorder="1" applyAlignment="1">
      <alignment horizontal="right" vertical="center"/>
    </xf>
    <xf numFmtId="164" fontId="3" fillId="8" borderId="3" xfId="1" applyFont="1" applyFill="1" applyBorder="1" applyAlignment="1">
      <alignment horizontal="right" vertical="center"/>
    </xf>
    <xf numFmtId="164" fontId="3" fillId="0" borderId="3" xfId="1" applyFont="1" applyBorder="1" applyAlignment="1">
      <alignment vertical="center"/>
    </xf>
    <xf numFmtId="164" fontId="11" fillId="6" borderId="3" xfId="1" applyFont="1" applyFill="1" applyBorder="1" applyAlignment="1">
      <alignment horizontal="right" vertical="center"/>
    </xf>
    <xf numFmtId="164" fontId="3" fillId="10" borderId="3" xfId="1" applyFont="1" applyFill="1" applyBorder="1" applyAlignment="1">
      <alignment horizontal="right" vertical="center"/>
    </xf>
    <xf numFmtId="0" fontId="11" fillId="10" borderId="3" xfId="0" applyFont="1" applyFill="1" applyBorder="1" applyAlignment="1">
      <alignment vertical="center"/>
    </xf>
    <xf numFmtId="164" fontId="11" fillId="10" borderId="3" xfId="1" applyFont="1" applyFill="1" applyBorder="1" applyAlignment="1">
      <alignment horizontal="right" vertical="center"/>
    </xf>
    <xf numFmtId="0" fontId="11" fillId="6" borderId="3" xfId="0" applyFont="1" applyFill="1" applyBorder="1" applyAlignment="1">
      <alignment vertical="center"/>
    </xf>
    <xf numFmtId="0" fontId="5" fillId="0" borderId="3" xfId="0" applyFont="1" applyBorder="1" applyAlignment="1">
      <alignment horizontal="justify" vertical="top"/>
    </xf>
    <xf numFmtId="164" fontId="5" fillId="0" borderId="3" xfId="1" applyFont="1" applyFill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left" vertical="top"/>
    </xf>
    <xf numFmtId="0" fontId="3" fillId="0" borderId="3" xfId="0" applyFon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164" fontId="5" fillId="6" borderId="3" xfId="1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164" fontId="3" fillId="7" borderId="3" xfId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64" fontId="5" fillId="5" borderId="3" xfId="1" applyFont="1" applyFill="1" applyBorder="1" applyAlignment="1">
      <alignment vertical="center"/>
    </xf>
    <xf numFmtId="9" fontId="3" fillId="5" borderId="3" xfId="2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164" fontId="3" fillId="9" borderId="3" xfId="1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164" fontId="3" fillId="10" borderId="3" xfId="1" applyFont="1" applyFill="1" applyBorder="1" applyAlignment="1">
      <alignment vertical="center"/>
    </xf>
    <xf numFmtId="9" fontId="3" fillId="9" borderId="3" xfId="2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64" fontId="5" fillId="0" borderId="8" xfId="1" applyFont="1" applyBorder="1" applyAlignment="1">
      <alignment vertical="center"/>
    </xf>
    <xf numFmtId="164" fontId="11" fillId="6" borderId="3" xfId="1" applyFont="1" applyFill="1" applyBorder="1" applyAlignment="1">
      <alignment vertical="center"/>
    </xf>
    <xf numFmtId="164" fontId="11" fillId="10" borderId="3" xfId="1" applyFont="1" applyFill="1" applyBorder="1" applyAlignment="1">
      <alignment vertical="center"/>
    </xf>
    <xf numFmtId="9" fontId="11" fillId="9" borderId="3" xfId="2" applyFont="1" applyFill="1" applyBorder="1" applyAlignment="1">
      <alignment vertical="center"/>
    </xf>
    <xf numFmtId="164" fontId="4" fillId="0" borderId="3" xfId="1" applyFont="1" applyFill="1" applyBorder="1" applyAlignment="1">
      <alignment horizontal="right" vertical="center"/>
    </xf>
    <xf numFmtId="164" fontId="5" fillId="0" borderId="3" xfId="1" applyFont="1" applyFill="1" applyBorder="1" applyAlignment="1">
      <alignment horizontal="right" vertical="center"/>
    </xf>
    <xf numFmtId="9" fontId="0" fillId="0" borderId="0" xfId="0" applyNumberFormat="1"/>
    <xf numFmtId="0" fontId="15" fillId="0" borderId="0" xfId="0" applyFont="1"/>
    <xf numFmtId="164" fontId="6" fillId="0" borderId="9" xfId="1" applyFont="1" applyFill="1" applyBorder="1" applyAlignment="1">
      <alignment vertical="center"/>
    </xf>
    <xf numFmtId="0" fontId="17" fillId="0" borderId="0" xfId="0" applyFo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4" fontId="5" fillId="0" borderId="5" xfId="1" applyFont="1" applyBorder="1" applyAlignment="1">
      <alignment horizontal="right" vertical="center"/>
    </xf>
    <xf numFmtId="164" fontId="15" fillId="0" borderId="0" xfId="0" applyNumberFormat="1" applyFont="1"/>
    <xf numFmtId="0" fontId="6" fillId="11" borderId="3" xfId="0" applyFont="1" applyFill="1" applyBorder="1" applyAlignment="1">
      <alignment vertical="center"/>
    </xf>
    <xf numFmtId="164" fontId="6" fillId="11" borderId="3" xfId="1" applyFont="1" applyFill="1" applyBorder="1" applyAlignment="1">
      <alignment vertical="center"/>
    </xf>
    <xf numFmtId="9" fontId="6" fillId="11" borderId="3" xfId="2" applyFont="1" applyFill="1" applyBorder="1" applyAlignment="1">
      <alignment horizontal="right" vertical="center"/>
    </xf>
    <xf numFmtId="9" fontId="6" fillId="11" borderId="3" xfId="2" applyFont="1" applyFill="1" applyBorder="1" applyAlignment="1">
      <alignment vertical="center"/>
    </xf>
    <xf numFmtId="164" fontId="5" fillId="0" borderId="6" xfId="1" applyFont="1" applyBorder="1" applyAlignment="1">
      <alignment horizontal="right" vertical="center"/>
    </xf>
    <xf numFmtId="164" fontId="11" fillId="0" borderId="0" xfId="1" applyFont="1"/>
    <xf numFmtId="164" fontId="20" fillId="0" borderId="0" xfId="1" applyFont="1"/>
    <xf numFmtId="0" fontId="10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164" fontId="20" fillId="3" borderId="0" xfId="1" applyFont="1" applyFill="1"/>
    <xf numFmtId="0" fontId="10" fillId="0" borderId="3" xfId="0" applyFont="1" applyBorder="1" applyAlignment="1">
      <alignment horizontal="center" wrapText="1"/>
    </xf>
    <xf numFmtId="164" fontId="21" fillId="0" borderId="3" xfId="1" applyFont="1" applyFill="1" applyBorder="1" applyAlignment="1">
      <alignment horizontal="center" wrapText="1"/>
    </xf>
    <xf numFmtId="0" fontId="23" fillId="2" borderId="4" xfId="5" applyFont="1" applyFill="1" applyBorder="1" applyAlignment="1" applyProtection="1"/>
    <xf numFmtId="0" fontId="8" fillId="0" borderId="3" xfId="0" applyFont="1" applyBorder="1"/>
    <xf numFmtId="0" fontId="10" fillId="0" borderId="3" xfId="0" applyFont="1" applyBorder="1"/>
    <xf numFmtId="0" fontId="7" fillId="0" borderId="3" xfId="0" applyFont="1" applyBorder="1"/>
    <xf numFmtId="164" fontId="20" fillId="0" borderId="3" xfId="1" applyFont="1" applyFill="1" applyBorder="1" applyAlignment="1">
      <alignment horizontal="center" wrapText="1"/>
    </xf>
    <xf numFmtId="0" fontId="8" fillId="0" borderId="4" xfId="0" applyFont="1" applyBorder="1"/>
    <xf numFmtId="10" fontId="8" fillId="0" borderId="4" xfId="0" applyNumberFormat="1" applyFont="1" applyBorder="1"/>
    <xf numFmtId="0" fontId="24" fillId="12" borderId="11" xfId="4" applyFont="1" applyBorder="1"/>
    <xf numFmtId="0" fontId="25" fillId="0" borderId="3" xfId="0" applyFont="1" applyBorder="1"/>
    <xf numFmtId="164" fontId="26" fillId="0" borderId="3" xfId="1" applyFont="1" applyFill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164" fontId="26" fillId="0" borderId="3" xfId="1" applyFont="1" applyFill="1" applyBorder="1" applyAlignment="1">
      <alignment horizontal="center"/>
    </xf>
    <xf numFmtId="164" fontId="20" fillId="0" borderId="3" xfId="1" applyFont="1" applyBorder="1" applyAlignment="1">
      <alignment horizontal="center"/>
    </xf>
    <xf numFmtId="164" fontId="8" fillId="0" borderId="3" xfId="1" applyFont="1" applyBorder="1" applyAlignment="1">
      <alignment horizontal="center"/>
    </xf>
    <xf numFmtId="164" fontId="8" fillId="0" borderId="3" xfId="1" applyFont="1" applyFill="1" applyBorder="1" applyAlignment="1">
      <alignment horizontal="center" wrapText="1"/>
    </xf>
    <xf numFmtId="0" fontId="20" fillId="0" borderId="3" xfId="0" applyFont="1" applyBorder="1"/>
    <xf numFmtId="0" fontId="26" fillId="0" borderId="3" xfId="0" applyFont="1" applyBorder="1"/>
    <xf numFmtId="0" fontId="26" fillId="0" borderId="4" xfId="0" applyFont="1" applyBorder="1"/>
    <xf numFmtId="0" fontId="18" fillId="0" borderId="0" xfId="0" applyFont="1"/>
    <xf numFmtId="43" fontId="8" fillId="0" borderId="3" xfId="0" applyNumberFormat="1" applyFont="1" applyBorder="1"/>
    <xf numFmtId="0" fontId="7" fillId="0" borderId="4" xfId="0" applyFont="1" applyBorder="1" applyAlignment="1">
      <alignment horizontal="right" vertical="top" wrapText="1"/>
    </xf>
    <xf numFmtId="0" fontId="7" fillId="0" borderId="3" xfId="0" applyFont="1" applyBorder="1" applyAlignment="1">
      <alignment vertical="top"/>
    </xf>
    <xf numFmtId="165" fontId="8" fillId="0" borderId="4" xfId="0" applyNumberFormat="1" applyFont="1" applyBorder="1"/>
    <xf numFmtId="0" fontId="11" fillId="0" borderId="3" xfId="0" applyFont="1" applyBorder="1"/>
    <xf numFmtId="0" fontId="8" fillId="2" borderId="4" xfId="0" applyFont="1" applyFill="1" applyBorder="1"/>
    <xf numFmtId="0" fontId="8" fillId="0" borderId="3" xfId="0" applyFont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164" fontId="26" fillId="2" borderId="3" xfId="1" applyFont="1" applyFill="1" applyBorder="1" applyAlignment="1">
      <alignment horizontal="center" wrapText="1"/>
    </xf>
    <xf numFmtId="0" fontId="8" fillId="2" borderId="3" xfId="0" applyFont="1" applyFill="1" applyBorder="1"/>
    <xf numFmtId="164" fontId="26" fillId="2" borderId="3" xfId="1" applyFont="1" applyFill="1" applyBorder="1" applyAlignment="1">
      <alignment horizontal="center"/>
    </xf>
    <xf numFmtId="0" fontId="27" fillId="0" borderId="3" xfId="0" applyFont="1" applyBorder="1"/>
    <xf numFmtId="164" fontId="27" fillId="0" borderId="3" xfId="1" applyFont="1" applyBorder="1"/>
    <xf numFmtId="164" fontId="26" fillId="0" borderId="0" xfId="1" applyFont="1"/>
    <xf numFmtId="0" fontId="8" fillId="3" borderId="0" xfId="0" applyFont="1" applyFill="1"/>
    <xf numFmtId="164" fontId="8" fillId="3" borderId="0" xfId="1" applyFont="1" applyFill="1"/>
    <xf numFmtId="164" fontId="26" fillId="3" borderId="0" xfId="1" applyFont="1" applyFill="1"/>
    <xf numFmtId="43" fontId="15" fillId="0" borderId="0" xfId="0" applyNumberFormat="1" applyFont="1"/>
    <xf numFmtId="0" fontId="3" fillId="0" borderId="3" xfId="0" applyFont="1" applyBorder="1" applyAlignment="1">
      <alignment horizontal="right" vertical="center"/>
    </xf>
    <xf numFmtId="0" fontId="3" fillId="0" borderId="3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64" fontId="3" fillId="0" borderId="7" xfId="1" applyFont="1" applyBorder="1" applyAlignment="1">
      <alignment vertical="center"/>
    </xf>
    <xf numFmtId="164" fontId="3" fillId="0" borderId="7" xfId="1" applyFont="1" applyBorder="1" applyAlignment="1">
      <alignment horizontal="right" vertical="center"/>
    </xf>
    <xf numFmtId="43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/>
    <xf numFmtId="0" fontId="0" fillId="0" borderId="0" xfId="0"/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64" fontId="9" fillId="0" borderId="3" xfId="1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4" fillId="0" borderId="5" xfId="1" applyFont="1" applyBorder="1" applyAlignment="1">
      <alignment horizontal="right" vertical="center"/>
    </xf>
    <xf numFmtId="0" fontId="3" fillId="0" borderId="0" xfId="0" applyFont="1" applyBorder="1"/>
    <xf numFmtId="164" fontId="3" fillId="0" borderId="0" xfId="1" applyFont="1" applyBorder="1"/>
    <xf numFmtId="164" fontId="5" fillId="0" borderId="0" xfId="1" applyFont="1" applyBorder="1"/>
    <xf numFmtId="43" fontId="8" fillId="0" borderId="0" xfId="0" applyNumberFormat="1" applyFont="1"/>
    <xf numFmtId="164" fontId="8" fillId="0" borderId="0" xfId="0" applyNumberFormat="1" applyFont="1"/>
    <xf numFmtId="0" fontId="26" fillId="0" borderId="0" xfId="3" applyFont="1"/>
  </cellXfs>
  <cellStyles count="6">
    <cellStyle name="Calculation" xfId="4" builtinId="22"/>
    <cellStyle name="Comma" xfId="1" builtinId="3"/>
    <cellStyle name="Hyperlink" xfId="3" builtinId="8"/>
    <cellStyle name="Hyperlink 2" xfId="5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iphod_namboard_co_sz/Documents/Price%20list%20Updated_Convetional%20Vegetables%20updated%20_08.08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 List"/>
      <sheetName val="Averages"/>
      <sheetName val="Tomatoes"/>
      <sheetName val="Beetroot"/>
      <sheetName val="Butternut"/>
      <sheetName val="Cabbage"/>
      <sheetName val="Carrot"/>
      <sheetName val="Green pepper"/>
      <sheetName val="Potatoes"/>
      <sheetName val=" Cayenne Pepper"/>
      <sheetName val="Onion"/>
      <sheetName val="Garlic"/>
      <sheetName val="Lettuce"/>
      <sheetName val="Spinach"/>
      <sheetName val="Green mealies"/>
      <sheetName val="Watermelon"/>
      <sheetName val="Brocolli"/>
      <sheetName val=" Cauliflower"/>
    </sheetNames>
    <sheetDataSet>
      <sheetData sheetId="0">
        <row r="266">
          <cell r="D266">
            <v>750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25186040/1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55"/>
  <sheetViews>
    <sheetView topLeftCell="A15" zoomScale="145" zoomScaleNormal="145" workbookViewId="0">
      <selection activeCell="D22" sqref="D22"/>
    </sheetView>
  </sheetViews>
  <sheetFormatPr defaultRowHeight="14.5" x14ac:dyDescent="0.35"/>
  <cols>
    <col min="2" max="2" width="35.36328125" style="29" customWidth="1"/>
    <col min="3" max="3" width="19.08984375" style="31" customWidth="1"/>
    <col min="4" max="4" width="10.08984375" style="31" bestFit="1" customWidth="1"/>
    <col min="5" max="5" width="13.90625" style="29" customWidth="1"/>
    <col min="6" max="6" width="11" style="29" customWidth="1"/>
  </cols>
  <sheetData>
    <row r="1" spans="2:6" s="11" customFormat="1" x14ac:dyDescent="0.35">
      <c r="B1" s="30" t="s">
        <v>158</v>
      </c>
      <c r="D1" s="110" t="s">
        <v>159</v>
      </c>
      <c r="E1" s="30"/>
      <c r="F1" s="30"/>
    </row>
    <row r="2" spans="2:6" x14ac:dyDescent="0.35">
      <c r="B2" s="29" t="s">
        <v>160</v>
      </c>
      <c r="D2" s="111">
        <v>125</v>
      </c>
    </row>
    <row r="3" spans="2:6" x14ac:dyDescent="0.35">
      <c r="B3" s="29" t="s">
        <v>161</v>
      </c>
      <c r="D3" s="111">
        <v>154.85</v>
      </c>
    </row>
    <row r="4" spans="2:6" x14ac:dyDescent="0.35">
      <c r="B4" s="29" t="s">
        <v>162</v>
      </c>
      <c r="D4" s="111">
        <v>1960</v>
      </c>
    </row>
    <row r="5" spans="2:6" x14ac:dyDescent="0.35">
      <c r="B5" s="29" t="s">
        <v>163</v>
      </c>
      <c r="D5" s="111">
        <v>220</v>
      </c>
    </row>
    <row r="6" spans="2:6" x14ac:dyDescent="0.35">
      <c r="B6" s="29" t="s">
        <v>164</v>
      </c>
      <c r="D6" s="111">
        <v>240</v>
      </c>
    </row>
    <row r="7" spans="2:6" x14ac:dyDescent="0.35">
      <c r="B7" s="29" t="s">
        <v>165</v>
      </c>
      <c r="D7" s="111">
        <v>710</v>
      </c>
    </row>
    <row r="8" spans="2:6" x14ac:dyDescent="0.35">
      <c r="B8" s="29" t="s">
        <v>166</v>
      </c>
      <c r="D8" s="111">
        <v>75</v>
      </c>
    </row>
    <row r="9" spans="2:6" x14ac:dyDescent="0.35">
      <c r="B9" s="29" t="s">
        <v>167</v>
      </c>
      <c r="D9" s="111">
        <v>1500</v>
      </c>
    </row>
    <row r="10" spans="2:6" x14ac:dyDescent="0.35">
      <c r="B10" s="29" t="s">
        <v>168</v>
      </c>
      <c r="D10" s="111">
        <v>410</v>
      </c>
    </row>
    <row r="11" spans="2:6" x14ac:dyDescent="0.35">
      <c r="B11" s="29" t="s">
        <v>169</v>
      </c>
      <c r="D11" s="111">
        <v>210</v>
      </c>
    </row>
    <row r="12" spans="2:6" x14ac:dyDescent="0.35">
      <c r="B12" s="29" t="s">
        <v>170</v>
      </c>
      <c r="D12" s="111">
        <v>21</v>
      </c>
    </row>
    <row r="13" spans="2:6" x14ac:dyDescent="0.35">
      <c r="B13" s="29" t="s">
        <v>171</v>
      </c>
      <c r="D13" s="111">
        <v>313.5</v>
      </c>
    </row>
    <row r="14" spans="2:6" x14ac:dyDescent="0.35">
      <c r="B14" s="29" t="s">
        <v>172</v>
      </c>
      <c r="D14" s="111">
        <v>40</v>
      </c>
    </row>
    <row r="15" spans="2:6" x14ac:dyDescent="0.35">
      <c r="B15" s="29" t="s">
        <v>173</v>
      </c>
      <c r="D15" s="111">
        <v>340</v>
      </c>
    </row>
    <row r="16" spans="2:6" ht="15.75" customHeight="1" x14ac:dyDescent="0.35">
      <c r="B16" s="112" t="s">
        <v>174</v>
      </c>
      <c r="D16" s="111"/>
    </row>
    <row r="17" spans="2:6" x14ac:dyDescent="0.35">
      <c r="B17" s="113" t="s">
        <v>17</v>
      </c>
      <c r="D17" s="111">
        <v>600</v>
      </c>
    </row>
    <row r="18" spans="2:6" x14ac:dyDescent="0.35">
      <c r="B18" s="113" t="s">
        <v>19</v>
      </c>
      <c r="D18" s="111">
        <v>600</v>
      </c>
    </row>
    <row r="19" spans="2:6" x14ac:dyDescent="0.35">
      <c r="B19" s="113" t="s">
        <v>20</v>
      </c>
      <c r="D19" s="111">
        <v>600</v>
      </c>
    </row>
    <row r="20" spans="2:6" x14ac:dyDescent="0.35">
      <c r="B20" s="113" t="s">
        <v>36</v>
      </c>
      <c r="D20" s="111">
        <v>600</v>
      </c>
    </row>
    <row r="21" spans="2:6" x14ac:dyDescent="0.35">
      <c r="B21" s="113" t="s">
        <v>175</v>
      </c>
      <c r="D21" s="114">
        <v>700</v>
      </c>
    </row>
    <row r="22" spans="2:6" x14ac:dyDescent="0.35">
      <c r="B22" s="113" t="s">
        <v>176</v>
      </c>
      <c r="D22" s="114">
        <v>1000</v>
      </c>
    </row>
    <row r="23" spans="2:6" x14ac:dyDescent="0.35">
      <c r="B23" s="113" t="s">
        <v>41</v>
      </c>
      <c r="D23" s="114">
        <v>500</v>
      </c>
    </row>
    <row r="24" spans="2:6" x14ac:dyDescent="0.35">
      <c r="B24" s="113" t="s">
        <v>112</v>
      </c>
      <c r="D24" s="114">
        <v>500</v>
      </c>
    </row>
    <row r="25" spans="2:6" x14ac:dyDescent="0.35">
      <c r="B25" s="113" t="s">
        <v>177</v>
      </c>
      <c r="D25" s="114">
        <v>80</v>
      </c>
    </row>
    <row r="26" spans="2:6" x14ac:dyDescent="0.35">
      <c r="B26" s="113"/>
      <c r="D26" s="111"/>
    </row>
    <row r="27" spans="2:6" ht="16.5" customHeight="1" x14ac:dyDescent="0.35">
      <c r="B27" s="112" t="s">
        <v>178</v>
      </c>
      <c r="C27" s="115" t="s">
        <v>179</v>
      </c>
      <c r="D27" s="116" t="s">
        <v>180</v>
      </c>
      <c r="E27" s="117" t="s">
        <v>181</v>
      </c>
      <c r="F27" s="118" t="s">
        <v>182</v>
      </c>
    </row>
    <row r="28" spans="2:6" x14ac:dyDescent="0.35">
      <c r="B28" s="112"/>
      <c r="C28" s="115"/>
      <c r="D28" s="116"/>
      <c r="E28" s="117"/>
      <c r="F28" s="118"/>
    </row>
    <row r="29" spans="2:6" x14ac:dyDescent="0.35">
      <c r="B29" s="119" t="s">
        <v>183</v>
      </c>
      <c r="C29" s="120"/>
      <c r="D29" s="121"/>
      <c r="E29" s="122"/>
      <c r="F29" s="118"/>
    </row>
    <row r="30" spans="2:6" x14ac:dyDescent="0.35">
      <c r="B30" s="119" t="s">
        <v>184</v>
      </c>
      <c r="C30" s="120"/>
      <c r="D30" s="121"/>
      <c r="E30" s="123"/>
      <c r="F30" s="118"/>
    </row>
    <row r="31" spans="2:6" x14ac:dyDescent="0.35">
      <c r="B31" s="120" t="s">
        <v>185</v>
      </c>
      <c r="C31" s="120" t="s">
        <v>186</v>
      </c>
      <c r="D31" s="121">
        <v>290</v>
      </c>
      <c r="E31" s="124"/>
      <c r="F31" s="118"/>
    </row>
    <row r="32" spans="2:6" x14ac:dyDescent="0.35">
      <c r="B32" s="120" t="s">
        <v>187</v>
      </c>
      <c r="C32" s="120" t="s">
        <v>188</v>
      </c>
      <c r="D32" s="121">
        <v>320</v>
      </c>
      <c r="E32" s="122"/>
      <c r="F32" s="118"/>
    </row>
    <row r="33" spans="2:6" x14ac:dyDescent="0.35">
      <c r="B33" s="120" t="s">
        <v>189</v>
      </c>
      <c r="C33" s="120" t="s">
        <v>190</v>
      </c>
      <c r="D33" s="121">
        <v>775</v>
      </c>
      <c r="E33" s="122"/>
      <c r="F33" s="118"/>
    </row>
    <row r="34" spans="2:6" x14ac:dyDescent="0.35">
      <c r="B34" s="120" t="s">
        <v>191</v>
      </c>
      <c r="C34" s="120" t="s">
        <v>192</v>
      </c>
      <c r="D34" s="121">
        <v>1649</v>
      </c>
      <c r="E34" s="122"/>
      <c r="F34" s="118"/>
    </row>
    <row r="35" spans="2:6" x14ac:dyDescent="0.35">
      <c r="B35" s="120" t="s">
        <v>191</v>
      </c>
      <c r="C35" s="120" t="s">
        <v>193</v>
      </c>
      <c r="D35" s="121">
        <v>330</v>
      </c>
      <c r="E35" s="122"/>
      <c r="F35" s="118"/>
    </row>
    <row r="36" spans="2:6" x14ac:dyDescent="0.35">
      <c r="B36" s="120" t="s">
        <v>194</v>
      </c>
      <c r="C36" s="120" t="s">
        <v>195</v>
      </c>
      <c r="D36" s="121">
        <v>3370</v>
      </c>
      <c r="E36" s="122"/>
      <c r="F36" s="118"/>
    </row>
    <row r="37" spans="2:6" x14ac:dyDescent="0.35">
      <c r="B37" s="120" t="s">
        <v>196</v>
      </c>
      <c r="C37" s="120" t="s">
        <v>195</v>
      </c>
      <c r="D37" s="121">
        <v>2010</v>
      </c>
      <c r="E37" s="122"/>
      <c r="F37" s="118"/>
    </row>
    <row r="38" spans="2:6" x14ac:dyDescent="0.35">
      <c r="B38" s="120" t="s">
        <v>197</v>
      </c>
      <c r="C38" s="120" t="s">
        <v>186</v>
      </c>
      <c r="D38" s="121">
        <v>314.5</v>
      </c>
      <c r="E38" s="122"/>
      <c r="F38" s="118"/>
    </row>
    <row r="39" spans="2:6" x14ac:dyDescent="0.35">
      <c r="B39" s="120" t="s">
        <v>198</v>
      </c>
      <c r="C39" s="120" t="s">
        <v>199</v>
      </c>
      <c r="D39" s="121">
        <v>18650</v>
      </c>
      <c r="E39" s="122"/>
      <c r="F39" s="118">
        <f>'Item List'!E29691</f>
        <v>0</v>
      </c>
    </row>
    <row r="40" spans="2:6" x14ac:dyDescent="0.35">
      <c r="B40" s="120"/>
      <c r="C40" s="120"/>
      <c r="D40" s="121"/>
      <c r="E40" s="122"/>
      <c r="F40" s="118"/>
    </row>
    <row r="41" spans="2:6" x14ac:dyDescent="0.35">
      <c r="B41" s="120"/>
      <c r="C41" s="120"/>
      <c r="D41" s="121"/>
      <c r="E41" s="122"/>
      <c r="F41" s="118"/>
    </row>
    <row r="42" spans="2:6" x14ac:dyDescent="0.35">
      <c r="B42" s="125" t="s">
        <v>200</v>
      </c>
      <c r="C42" s="120"/>
      <c r="D42" s="121"/>
      <c r="E42" s="122"/>
      <c r="F42" s="118"/>
    </row>
    <row r="43" spans="2:6" x14ac:dyDescent="0.35">
      <c r="B43" s="120" t="s">
        <v>201</v>
      </c>
      <c r="C43" s="120" t="s">
        <v>190</v>
      </c>
      <c r="D43" s="126">
        <v>2625</v>
      </c>
      <c r="E43" s="122"/>
      <c r="F43" s="118"/>
    </row>
    <row r="44" spans="2:6" x14ac:dyDescent="0.35">
      <c r="B44" s="120" t="s">
        <v>202</v>
      </c>
      <c r="C44" s="120" t="s">
        <v>190</v>
      </c>
      <c r="D44" s="126">
        <v>3460.4</v>
      </c>
      <c r="E44" s="122"/>
      <c r="F44" s="118"/>
    </row>
    <row r="45" spans="2:6" x14ac:dyDescent="0.35">
      <c r="B45" s="120" t="s">
        <v>203</v>
      </c>
      <c r="C45" s="120" t="s">
        <v>190</v>
      </c>
      <c r="D45" s="126">
        <v>3780</v>
      </c>
      <c r="E45" s="122"/>
      <c r="F45" s="118"/>
    </row>
    <row r="46" spans="2:6" x14ac:dyDescent="0.35">
      <c r="B46" s="120" t="s">
        <v>204</v>
      </c>
      <c r="C46" s="120" t="s">
        <v>205</v>
      </c>
      <c r="D46" s="121">
        <v>2283.5</v>
      </c>
      <c r="E46" s="122"/>
      <c r="F46" s="118"/>
    </row>
    <row r="47" spans="2:6" x14ac:dyDescent="0.35">
      <c r="B47" s="120" t="s">
        <v>206</v>
      </c>
      <c r="C47" s="120" t="s">
        <v>207</v>
      </c>
      <c r="D47" s="121">
        <v>2035.7</v>
      </c>
      <c r="E47" s="122"/>
      <c r="F47" s="118"/>
    </row>
    <row r="48" spans="2:6" x14ac:dyDescent="0.35">
      <c r="B48" s="120" t="s">
        <v>208</v>
      </c>
      <c r="C48" s="120" t="s">
        <v>209</v>
      </c>
      <c r="D48" s="121">
        <v>795</v>
      </c>
      <c r="E48" s="122"/>
      <c r="F48" s="118"/>
    </row>
    <row r="49" spans="2:6" x14ac:dyDescent="0.35">
      <c r="B49" s="120" t="s">
        <v>210</v>
      </c>
      <c r="C49" s="120" t="s">
        <v>209</v>
      </c>
      <c r="D49" s="121">
        <v>795</v>
      </c>
      <c r="E49" s="122"/>
      <c r="F49" s="118"/>
    </row>
    <row r="50" spans="2:6" x14ac:dyDescent="0.35">
      <c r="B50" s="120" t="s">
        <v>211</v>
      </c>
      <c r="C50" s="120" t="s">
        <v>209</v>
      </c>
      <c r="D50" s="121">
        <v>1453.4</v>
      </c>
      <c r="E50" s="122"/>
      <c r="F50" s="118"/>
    </row>
    <row r="51" spans="2:6" x14ac:dyDescent="0.35">
      <c r="B51" s="120" t="s">
        <v>212</v>
      </c>
      <c r="C51" s="120" t="s">
        <v>213</v>
      </c>
      <c r="D51" s="121">
        <v>5260.8</v>
      </c>
      <c r="E51" s="122"/>
      <c r="F51" s="118"/>
    </row>
    <row r="52" spans="2:6" x14ac:dyDescent="0.35">
      <c r="B52" s="120" t="s">
        <v>212</v>
      </c>
      <c r="C52" s="120" t="s">
        <v>193</v>
      </c>
      <c r="D52" s="121">
        <v>806.18</v>
      </c>
      <c r="E52" s="122"/>
      <c r="F52" s="118"/>
    </row>
    <row r="53" spans="2:6" x14ac:dyDescent="0.35">
      <c r="B53" s="120" t="s">
        <v>214</v>
      </c>
      <c r="C53" s="120" t="s">
        <v>193</v>
      </c>
      <c r="D53" s="121">
        <v>682.5</v>
      </c>
      <c r="E53" s="122"/>
      <c r="F53" s="118"/>
    </row>
    <row r="54" spans="2:6" x14ac:dyDescent="0.35">
      <c r="B54" s="120" t="s">
        <v>215</v>
      </c>
      <c r="C54" s="120" t="s">
        <v>213</v>
      </c>
      <c r="D54" s="121">
        <v>3354.6</v>
      </c>
      <c r="E54" s="122"/>
      <c r="F54" s="118"/>
    </row>
    <row r="55" spans="2:6" x14ac:dyDescent="0.35">
      <c r="B55" s="120"/>
      <c r="C55" s="120"/>
      <c r="D55" s="121"/>
      <c r="E55" s="122"/>
      <c r="F55" s="118"/>
    </row>
    <row r="56" spans="2:6" x14ac:dyDescent="0.35">
      <c r="B56" s="119" t="s">
        <v>216</v>
      </c>
      <c r="C56" s="120"/>
      <c r="D56" s="121"/>
      <c r="E56" s="122"/>
      <c r="F56" s="118"/>
    </row>
    <row r="57" spans="2:6" x14ac:dyDescent="0.35">
      <c r="B57" s="120" t="s">
        <v>217</v>
      </c>
      <c r="C57" s="120" t="s">
        <v>141</v>
      </c>
      <c r="D57" s="126">
        <v>132</v>
      </c>
      <c r="E57" s="122"/>
      <c r="F57" s="118"/>
    </row>
    <row r="58" spans="2:6" x14ac:dyDescent="0.35">
      <c r="B58" s="120" t="s">
        <v>218</v>
      </c>
      <c r="C58" s="120" t="s">
        <v>141</v>
      </c>
      <c r="D58" s="126">
        <v>398</v>
      </c>
      <c r="E58" s="122"/>
      <c r="F58" s="118"/>
    </row>
    <row r="59" spans="2:6" x14ac:dyDescent="0.35">
      <c r="B59" s="120" t="s">
        <v>219</v>
      </c>
      <c r="C59" s="120" t="s">
        <v>199</v>
      </c>
      <c r="D59" s="121">
        <v>2615</v>
      </c>
      <c r="E59" s="122"/>
      <c r="F59" s="118"/>
    </row>
    <row r="60" spans="2:6" x14ac:dyDescent="0.35">
      <c r="B60" s="120" t="s">
        <v>220</v>
      </c>
      <c r="C60" s="120" t="s">
        <v>199</v>
      </c>
      <c r="D60" s="121">
        <v>2209.1</v>
      </c>
      <c r="E60" s="122"/>
      <c r="F60" s="118"/>
    </row>
    <row r="61" spans="2:6" x14ac:dyDescent="0.35">
      <c r="B61" s="120" t="s">
        <v>221</v>
      </c>
      <c r="C61" s="120" t="s">
        <v>199</v>
      </c>
      <c r="D61" s="121">
        <v>3645</v>
      </c>
      <c r="E61" s="122"/>
      <c r="F61" s="118"/>
    </row>
    <row r="62" spans="2:6" x14ac:dyDescent="0.35">
      <c r="B62" s="120" t="s">
        <v>222</v>
      </c>
      <c r="C62" s="120" t="s">
        <v>213</v>
      </c>
      <c r="D62" s="121">
        <v>280</v>
      </c>
      <c r="E62" s="122"/>
      <c r="F62" s="118"/>
    </row>
    <row r="63" spans="2:6" x14ac:dyDescent="0.35">
      <c r="B63" s="120" t="s">
        <v>223</v>
      </c>
      <c r="C63" s="120" t="s">
        <v>224</v>
      </c>
      <c r="D63" s="121">
        <v>202.3</v>
      </c>
      <c r="E63" s="122"/>
      <c r="F63" s="118"/>
    </row>
    <row r="64" spans="2:6" x14ac:dyDescent="0.35">
      <c r="B64" s="120" t="s">
        <v>225</v>
      </c>
      <c r="C64" s="120" t="s">
        <v>226</v>
      </c>
      <c r="D64" s="121">
        <v>4044.3</v>
      </c>
      <c r="E64" s="122"/>
      <c r="F64" s="118"/>
    </row>
    <row r="65" spans="2:6" x14ac:dyDescent="0.35">
      <c r="B65" s="120" t="s">
        <v>227</v>
      </c>
      <c r="C65" s="120" t="s">
        <v>192</v>
      </c>
      <c r="D65" s="126">
        <v>315</v>
      </c>
      <c r="E65" s="122"/>
      <c r="F65" s="118"/>
    </row>
    <row r="66" spans="2:6" x14ac:dyDescent="0.35">
      <c r="B66" s="120" t="s">
        <v>227</v>
      </c>
      <c r="C66" s="120" t="s">
        <v>228</v>
      </c>
      <c r="D66" s="126">
        <v>5270</v>
      </c>
      <c r="E66" s="122"/>
      <c r="F66" s="118"/>
    </row>
    <row r="67" spans="2:6" x14ac:dyDescent="0.35">
      <c r="B67" s="120" t="s">
        <v>229</v>
      </c>
      <c r="C67" s="120" t="s">
        <v>230</v>
      </c>
      <c r="D67" s="121">
        <v>175.2</v>
      </c>
      <c r="E67" s="122"/>
      <c r="F67" s="118"/>
    </row>
    <row r="68" spans="2:6" x14ac:dyDescent="0.35">
      <c r="B68" s="120" t="s">
        <v>229</v>
      </c>
      <c r="C68" s="120" t="s">
        <v>231</v>
      </c>
      <c r="D68" s="121">
        <v>3152.8</v>
      </c>
      <c r="E68" s="122"/>
      <c r="F68" s="118"/>
    </row>
    <row r="69" spans="2:6" x14ac:dyDescent="0.35">
      <c r="B69" s="120" t="s">
        <v>232</v>
      </c>
      <c r="C69" s="120" t="s">
        <v>213</v>
      </c>
      <c r="D69" s="121">
        <v>162</v>
      </c>
      <c r="E69" s="122"/>
      <c r="F69" s="118"/>
    </row>
    <row r="70" spans="2:6" x14ac:dyDescent="0.35">
      <c r="B70" s="120" t="s">
        <v>233</v>
      </c>
      <c r="C70" s="120" t="s">
        <v>234</v>
      </c>
      <c r="D70" s="126">
        <v>940</v>
      </c>
      <c r="E70" s="122"/>
      <c r="F70" s="118"/>
    </row>
    <row r="71" spans="2:6" x14ac:dyDescent="0.35">
      <c r="B71" s="120" t="s">
        <v>235</v>
      </c>
      <c r="C71" s="120" t="s">
        <v>236</v>
      </c>
      <c r="D71" s="126">
        <v>470</v>
      </c>
      <c r="E71" s="122"/>
      <c r="F71" s="118"/>
    </row>
    <row r="72" spans="2:6" x14ac:dyDescent="0.35">
      <c r="B72" s="120" t="s">
        <v>237</v>
      </c>
      <c r="C72" s="120" t="s">
        <v>199</v>
      </c>
      <c r="D72" s="126">
        <v>985</v>
      </c>
      <c r="E72" s="122"/>
      <c r="F72" s="118"/>
    </row>
    <row r="73" spans="2:6" x14ac:dyDescent="0.35">
      <c r="B73" s="120" t="s">
        <v>238</v>
      </c>
      <c r="C73" s="120" t="s">
        <v>236</v>
      </c>
      <c r="D73" s="126">
        <v>235</v>
      </c>
      <c r="E73" s="122"/>
      <c r="F73" s="118"/>
    </row>
    <row r="74" spans="2:6" x14ac:dyDescent="0.35">
      <c r="B74" s="120" t="s">
        <v>239</v>
      </c>
      <c r="C74" s="120" t="s">
        <v>234</v>
      </c>
      <c r="D74" s="126">
        <v>370</v>
      </c>
      <c r="E74" s="122"/>
      <c r="F74" s="118"/>
    </row>
    <row r="75" spans="2:6" x14ac:dyDescent="0.35">
      <c r="B75" s="120" t="s">
        <v>240</v>
      </c>
      <c r="C75" s="120" t="s">
        <v>141</v>
      </c>
      <c r="D75" s="126">
        <v>162</v>
      </c>
      <c r="E75" s="122"/>
      <c r="F75" s="118"/>
    </row>
    <row r="76" spans="2:6" x14ac:dyDescent="0.35">
      <c r="B76" s="120" t="s">
        <v>241</v>
      </c>
      <c r="C76" s="120" t="s">
        <v>141</v>
      </c>
      <c r="D76" s="126">
        <v>290</v>
      </c>
      <c r="E76" s="122"/>
      <c r="F76" s="118"/>
    </row>
    <row r="77" spans="2:6" x14ac:dyDescent="0.35">
      <c r="B77" s="119" t="s">
        <v>242</v>
      </c>
      <c r="C77" s="120"/>
      <c r="D77" s="121"/>
      <c r="E77" s="122"/>
      <c r="F77" s="118"/>
    </row>
    <row r="78" spans="2:6" x14ac:dyDescent="0.35">
      <c r="B78" s="120" t="s">
        <v>243</v>
      </c>
      <c r="C78" s="120" t="s">
        <v>205</v>
      </c>
      <c r="D78" s="121">
        <v>354.4</v>
      </c>
      <c r="E78" s="122"/>
      <c r="F78" s="118"/>
    </row>
    <row r="79" spans="2:6" x14ac:dyDescent="0.35">
      <c r="B79" s="120" t="s">
        <v>244</v>
      </c>
      <c r="C79" s="127" t="s">
        <v>205</v>
      </c>
      <c r="D79" s="121">
        <v>857.9</v>
      </c>
      <c r="E79" s="122"/>
      <c r="F79" s="118"/>
    </row>
    <row r="80" spans="2:6" x14ac:dyDescent="0.35">
      <c r="B80" s="120" t="s">
        <v>245</v>
      </c>
      <c r="C80" s="127" t="s">
        <v>246</v>
      </c>
      <c r="D80" s="121">
        <v>162.19999999999999</v>
      </c>
      <c r="E80" s="122"/>
      <c r="F80" s="118"/>
    </row>
    <row r="81" spans="2:6" x14ac:dyDescent="0.35">
      <c r="B81" s="120" t="s">
        <v>247</v>
      </c>
      <c r="C81" s="120" t="s">
        <v>193</v>
      </c>
      <c r="D81" s="121">
        <v>407.6</v>
      </c>
      <c r="E81" s="122"/>
      <c r="F81" s="118"/>
    </row>
    <row r="82" spans="2:6" x14ac:dyDescent="0.35">
      <c r="B82" s="120" t="s">
        <v>247</v>
      </c>
      <c r="C82" s="120" t="s">
        <v>213</v>
      </c>
      <c r="D82" s="121">
        <v>2245.9</v>
      </c>
      <c r="E82" s="122"/>
      <c r="F82" s="118"/>
    </row>
    <row r="83" spans="2:6" x14ac:dyDescent="0.35">
      <c r="B83" s="120" t="s">
        <v>248</v>
      </c>
      <c r="C83" s="120" t="s">
        <v>236</v>
      </c>
      <c r="D83" s="128">
        <v>1344</v>
      </c>
      <c r="E83" s="122"/>
      <c r="F83" s="118"/>
    </row>
    <row r="84" spans="2:6" x14ac:dyDescent="0.35">
      <c r="B84" s="120" t="s">
        <v>249</v>
      </c>
      <c r="C84" s="120" t="s">
        <v>234</v>
      </c>
      <c r="D84" s="126">
        <v>1094</v>
      </c>
      <c r="E84" s="122"/>
      <c r="F84" s="118"/>
    </row>
    <row r="85" spans="2:6" x14ac:dyDescent="0.35">
      <c r="B85" s="120" t="s">
        <v>249</v>
      </c>
      <c r="C85" s="120" t="s">
        <v>236</v>
      </c>
      <c r="D85" s="126">
        <v>550</v>
      </c>
      <c r="E85" s="122"/>
      <c r="F85" s="118"/>
    </row>
    <row r="86" spans="2:6" x14ac:dyDescent="0.35">
      <c r="B86" s="120" t="s">
        <v>250</v>
      </c>
      <c r="C86" s="120" t="s">
        <v>236</v>
      </c>
      <c r="D86" s="126">
        <v>370</v>
      </c>
      <c r="E86" s="122"/>
      <c r="F86" s="118"/>
    </row>
    <row r="87" spans="2:6" x14ac:dyDescent="0.35">
      <c r="B87" s="120" t="s">
        <v>250</v>
      </c>
      <c r="C87" s="120" t="s">
        <v>234</v>
      </c>
      <c r="D87" s="126">
        <v>745</v>
      </c>
      <c r="E87" s="122"/>
      <c r="F87" s="118"/>
    </row>
    <row r="88" spans="2:6" x14ac:dyDescent="0.35">
      <c r="B88" s="120" t="s">
        <v>251</v>
      </c>
      <c r="C88" s="120" t="s">
        <v>234</v>
      </c>
      <c r="D88" s="121">
        <v>430</v>
      </c>
      <c r="E88" s="122"/>
      <c r="F88" s="118"/>
    </row>
    <row r="89" spans="2:6" x14ac:dyDescent="0.35">
      <c r="B89" s="120" t="s">
        <v>251</v>
      </c>
      <c r="C89" s="120" t="s">
        <v>236</v>
      </c>
      <c r="D89" s="121">
        <v>220</v>
      </c>
      <c r="E89" s="122"/>
      <c r="F89" s="118"/>
    </row>
    <row r="90" spans="2:6" x14ac:dyDescent="0.35">
      <c r="B90" s="120" t="s">
        <v>252</v>
      </c>
      <c r="C90" s="120" t="s">
        <v>236</v>
      </c>
      <c r="D90" s="121">
        <v>220</v>
      </c>
      <c r="E90" s="122"/>
      <c r="F90" s="118"/>
    </row>
    <row r="91" spans="2:6" x14ac:dyDescent="0.35">
      <c r="B91" s="120" t="s">
        <v>252</v>
      </c>
      <c r="C91" s="120" t="s">
        <v>234</v>
      </c>
      <c r="D91" s="121">
        <v>430</v>
      </c>
      <c r="E91" s="122"/>
      <c r="F91" s="118"/>
    </row>
    <row r="92" spans="2:6" x14ac:dyDescent="0.35">
      <c r="B92" s="120" t="s">
        <v>253</v>
      </c>
      <c r="C92" s="120" t="s">
        <v>236</v>
      </c>
      <c r="D92" s="121">
        <v>220</v>
      </c>
      <c r="E92" s="122"/>
      <c r="F92" s="118"/>
    </row>
    <row r="93" spans="2:6" x14ac:dyDescent="0.35">
      <c r="B93" s="120" t="s">
        <v>253</v>
      </c>
      <c r="C93" s="120" t="s">
        <v>234</v>
      </c>
      <c r="D93" s="121">
        <v>430</v>
      </c>
      <c r="E93" s="122"/>
      <c r="F93" s="118"/>
    </row>
    <row r="94" spans="2:6" x14ac:dyDescent="0.35">
      <c r="B94" s="120" t="s">
        <v>254</v>
      </c>
      <c r="C94" s="120" t="s">
        <v>236</v>
      </c>
      <c r="D94" s="126">
        <v>438</v>
      </c>
      <c r="E94" s="122"/>
      <c r="F94" s="118"/>
    </row>
    <row r="95" spans="2:6" x14ac:dyDescent="0.35">
      <c r="B95" s="120" t="s">
        <v>254</v>
      </c>
      <c r="C95" s="120" t="s">
        <v>234</v>
      </c>
      <c r="D95" s="126">
        <v>875</v>
      </c>
      <c r="E95" s="122"/>
      <c r="F95" s="118"/>
    </row>
    <row r="96" spans="2:6" x14ac:dyDescent="0.35">
      <c r="B96" s="120" t="s">
        <v>255</v>
      </c>
      <c r="C96" s="120" t="s">
        <v>236</v>
      </c>
      <c r="D96" s="126"/>
      <c r="E96" s="122"/>
      <c r="F96" s="118"/>
    </row>
    <row r="97" spans="2:6" x14ac:dyDescent="0.35">
      <c r="B97" s="120" t="s">
        <v>255</v>
      </c>
      <c r="C97" s="120" t="s">
        <v>234</v>
      </c>
      <c r="D97" s="126"/>
      <c r="E97" s="122"/>
      <c r="F97" s="118"/>
    </row>
    <row r="98" spans="2:6" x14ac:dyDescent="0.35">
      <c r="B98" s="120" t="s">
        <v>256</v>
      </c>
      <c r="C98" s="120" t="s">
        <v>236</v>
      </c>
      <c r="D98" s="126">
        <v>471</v>
      </c>
      <c r="E98" s="122"/>
      <c r="F98" s="118"/>
    </row>
    <row r="99" spans="2:6" x14ac:dyDescent="0.35">
      <c r="B99" s="120" t="s">
        <v>256</v>
      </c>
      <c r="C99" s="120" t="s">
        <v>234</v>
      </c>
      <c r="D99" s="126">
        <v>941</v>
      </c>
      <c r="E99" s="122"/>
      <c r="F99" s="118"/>
    </row>
    <row r="100" spans="2:6" x14ac:dyDescent="0.35">
      <c r="B100" s="120" t="s">
        <v>257</v>
      </c>
      <c r="C100" s="120" t="s">
        <v>236</v>
      </c>
      <c r="D100" s="126">
        <v>535</v>
      </c>
      <c r="E100" s="122"/>
      <c r="F100" s="118"/>
    </row>
    <row r="101" spans="2:6" x14ac:dyDescent="0.35">
      <c r="B101" s="120" t="s">
        <v>257</v>
      </c>
      <c r="C101" s="120" t="s">
        <v>234</v>
      </c>
      <c r="D101" s="126">
        <v>1070</v>
      </c>
      <c r="E101" s="122"/>
      <c r="F101" s="118"/>
    </row>
    <row r="102" spans="2:6" x14ac:dyDescent="0.35">
      <c r="B102" s="120" t="s">
        <v>258</v>
      </c>
      <c r="C102" s="120" t="s">
        <v>236</v>
      </c>
      <c r="D102" s="126"/>
      <c r="E102" s="122"/>
      <c r="F102" s="118"/>
    </row>
    <row r="103" spans="2:6" x14ac:dyDescent="0.35">
      <c r="B103" s="120" t="s">
        <v>258</v>
      </c>
      <c r="C103" s="120" t="s">
        <v>234</v>
      </c>
      <c r="D103" s="126"/>
      <c r="E103" s="122"/>
      <c r="F103" s="118"/>
    </row>
    <row r="104" spans="2:6" x14ac:dyDescent="0.35">
      <c r="B104" s="120" t="s">
        <v>259</v>
      </c>
      <c r="C104" s="120" t="s">
        <v>260</v>
      </c>
      <c r="D104" s="126">
        <v>250</v>
      </c>
      <c r="E104" s="122"/>
      <c r="F104" s="118"/>
    </row>
    <row r="105" spans="2:6" x14ac:dyDescent="0.35">
      <c r="B105" s="120"/>
      <c r="C105" s="120"/>
      <c r="D105" s="126"/>
      <c r="E105" s="122"/>
      <c r="F105" s="118"/>
    </row>
    <row r="106" spans="2:6" x14ac:dyDescent="0.35">
      <c r="B106" s="120"/>
      <c r="C106" s="120"/>
      <c r="D106" s="121"/>
      <c r="E106" s="122"/>
      <c r="F106" s="118"/>
    </row>
    <row r="107" spans="2:6" x14ac:dyDescent="0.35">
      <c r="B107" s="119" t="s">
        <v>261</v>
      </c>
      <c r="C107" s="120"/>
      <c r="D107" s="121"/>
      <c r="E107" s="122"/>
      <c r="F107" s="118"/>
    </row>
    <row r="108" spans="2:6" x14ac:dyDescent="0.35">
      <c r="B108" s="119" t="s">
        <v>262</v>
      </c>
      <c r="C108" s="120" t="s">
        <v>205</v>
      </c>
      <c r="D108" s="121">
        <v>750</v>
      </c>
      <c r="E108" s="122"/>
      <c r="F108" s="118"/>
    </row>
    <row r="109" spans="2:6" x14ac:dyDescent="0.35">
      <c r="B109" s="120" t="s">
        <v>263</v>
      </c>
      <c r="C109" s="120" t="s">
        <v>264</v>
      </c>
      <c r="D109" s="126">
        <v>214.5</v>
      </c>
      <c r="E109" s="122"/>
      <c r="F109" s="118"/>
    </row>
    <row r="110" spans="2:6" x14ac:dyDescent="0.35">
      <c r="B110" s="120" t="s">
        <v>263</v>
      </c>
      <c r="C110" s="120" t="s">
        <v>141</v>
      </c>
      <c r="D110" s="126">
        <v>792</v>
      </c>
      <c r="E110" s="122"/>
      <c r="F110" s="118"/>
    </row>
    <row r="111" spans="2:6" x14ac:dyDescent="0.35">
      <c r="B111" s="120" t="s">
        <v>265</v>
      </c>
      <c r="C111" s="120" t="s">
        <v>266</v>
      </c>
      <c r="D111" s="121">
        <v>175.5</v>
      </c>
      <c r="E111" s="122"/>
      <c r="F111" s="118"/>
    </row>
    <row r="112" spans="2:6" x14ac:dyDescent="0.35">
      <c r="B112" s="120" t="s">
        <v>267</v>
      </c>
      <c r="C112" s="120" t="s">
        <v>268</v>
      </c>
      <c r="D112" s="121">
        <v>747</v>
      </c>
      <c r="E112" s="122"/>
      <c r="F112" s="118"/>
    </row>
    <row r="113" spans="2:6" x14ac:dyDescent="0.35">
      <c r="B113" s="120" t="s">
        <v>269</v>
      </c>
      <c r="C113" s="120" t="s">
        <v>268</v>
      </c>
      <c r="D113" s="126">
        <v>966</v>
      </c>
      <c r="E113" s="122"/>
      <c r="F113" s="118"/>
    </row>
    <row r="114" spans="2:6" x14ac:dyDescent="0.35">
      <c r="B114" s="120" t="s">
        <v>270</v>
      </c>
      <c r="C114" s="120" t="s">
        <v>271</v>
      </c>
      <c r="D114" s="121">
        <v>1020</v>
      </c>
      <c r="E114" s="122"/>
      <c r="F114" s="118"/>
    </row>
    <row r="115" spans="2:6" x14ac:dyDescent="0.35">
      <c r="B115" s="120" t="s">
        <v>272</v>
      </c>
      <c r="C115" s="127" t="s">
        <v>273</v>
      </c>
      <c r="D115" s="121">
        <v>570</v>
      </c>
      <c r="E115" s="122"/>
      <c r="F115" s="118"/>
    </row>
    <row r="116" spans="2:6" x14ac:dyDescent="0.35">
      <c r="B116" s="120" t="s">
        <v>274</v>
      </c>
      <c r="C116" s="120" t="s">
        <v>246</v>
      </c>
      <c r="D116" s="121">
        <v>537.1</v>
      </c>
      <c r="E116" s="122"/>
      <c r="F116" s="118"/>
    </row>
    <row r="117" spans="2:6" x14ac:dyDescent="0.35">
      <c r="B117" s="120" t="s">
        <v>274</v>
      </c>
      <c r="C117" s="120" t="s">
        <v>205</v>
      </c>
      <c r="D117" s="121">
        <v>2474.5</v>
      </c>
      <c r="E117" s="122"/>
      <c r="F117" s="118"/>
    </row>
    <row r="118" spans="2:6" x14ac:dyDescent="0.35">
      <c r="B118" s="120" t="s">
        <v>275</v>
      </c>
      <c r="C118" s="120" t="s">
        <v>205</v>
      </c>
      <c r="D118" s="121">
        <v>310</v>
      </c>
      <c r="E118" s="122"/>
      <c r="F118" s="118"/>
    </row>
    <row r="119" spans="2:6" x14ac:dyDescent="0.35">
      <c r="B119" s="120" t="s">
        <v>276</v>
      </c>
      <c r="C119" s="120" t="s">
        <v>209</v>
      </c>
      <c r="D119" s="126">
        <v>1140</v>
      </c>
      <c r="E119" s="122"/>
      <c r="F119" s="118"/>
    </row>
    <row r="120" spans="2:6" x14ac:dyDescent="0.35">
      <c r="B120" s="120" t="s">
        <v>275</v>
      </c>
      <c r="C120" s="120" t="s">
        <v>246</v>
      </c>
      <c r="D120" s="121">
        <v>74.8</v>
      </c>
      <c r="E120" s="122"/>
      <c r="F120" s="118"/>
    </row>
    <row r="121" spans="2:6" x14ac:dyDescent="0.35">
      <c r="B121" s="120" t="s">
        <v>277</v>
      </c>
      <c r="C121" s="120" t="s">
        <v>209</v>
      </c>
      <c r="D121" s="126">
        <v>1140</v>
      </c>
      <c r="E121" s="122"/>
      <c r="F121" s="118"/>
    </row>
    <row r="122" spans="2:6" x14ac:dyDescent="0.35">
      <c r="B122" s="120" t="s">
        <v>278</v>
      </c>
      <c r="C122" s="120" t="s">
        <v>209</v>
      </c>
      <c r="D122" s="121">
        <v>648</v>
      </c>
      <c r="E122" s="122"/>
      <c r="F122" s="118"/>
    </row>
    <row r="123" spans="2:6" x14ac:dyDescent="0.35">
      <c r="B123" s="120" t="s">
        <v>279</v>
      </c>
      <c r="C123" s="120" t="s">
        <v>213</v>
      </c>
      <c r="D123" s="121">
        <v>2425</v>
      </c>
      <c r="E123" s="122"/>
      <c r="F123" s="118"/>
    </row>
    <row r="124" spans="2:6" x14ac:dyDescent="0.35">
      <c r="B124" s="120" t="s">
        <v>280</v>
      </c>
      <c r="C124" s="120" t="s">
        <v>193</v>
      </c>
      <c r="D124" s="121">
        <v>732.1</v>
      </c>
      <c r="E124" s="122"/>
      <c r="F124" s="118"/>
    </row>
    <row r="125" spans="2:6" x14ac:dyDescent="0.35">
      <c r="B125" s="120" t="s">
        <v>281</v>
      </c>
      <c r="C125" s="120" t="s">
        <v>266</v>
      </c>
      <c r="D125" s="121">
        <v>803.6</v>
      </c>
      <c r="E125" s="122"/>
      <c r="F125" s="118"/>
    </row>
    <row r="126" spans="2:6" x14ac:dyDescent="0.35">
      <c r="B126" s="120" t="s">
        <v>282</v>
      </c>
      <c r="C126" s="120" t="s">
        <v>228</v>
      </c>
      <c r="D126" s="121">
        <v>5794.9</v>
      </c>
      <c r="E126" s="122"/>
      <c r="F126" s="118"/>
    </row>
    <row r="127" spans="2:6" x14ac:dyDescent="0.35">
      <c r="B127" s="120" t="s">
        <v>283</v>
      </c>
      <c r="C127" s="120" t="s">
        <v>284</v>
      </c>
      <c r="D127" s="121">
        <v>1215.5</v>
      </c>
      <c r="E127" s="122"/>
      <c r="F127" s="118"/>
    </row>
    <row r="128" spans="2:6" x14ac:dyDescent="0.35">
      <c r="B128" s="120" t="s">
        <v>283</v>
      </c>
      <c r="C128" s="120" t="s">
        <v>228</v>
      </c>
      <c r="D128" s="121">
        <v>11528.8</v>
      </c>
      <c r="E128" s="122"/>
      <c r="F128" s="118"/>
    </row>
    <row r="129" spans="2:6" x14ac:dyDescent="0.35">
      <c r="B129" s="120" t="s">
        <v>285</v>
      </c>
      <c r="C129" s="120" t="s">
        <v>141</v>
      </c>
      <c r="D129" s="121">
        <v>3252</v>
      </c>
      <c r="E129" s="122"/>
      <c r="F129" s="118"/>
    </row>
    <row r="130" spans="2:6" x14ac:dyDescent="0.35">
      <c r="B130" s="120" t="s">
        <v>286</v>
      </c>
      <c r="C130" s="120" t="s">
        <v>230</v>
      </c>
      <c r="D130" s="126">
        <v>393.3</v>
      </c>
      <c r="E130" s="122"/>
      <c r="F130" s="118"/>
    </row>
    <row r="131" spans="2:6" x14ac:dyDescent="0.35">
      <c r="B131" s="120" t="s">
        <v>286</v>
      </c>
      <c r="C131" s="120" t="s">
        <v>246</v>
      </c>
      <c r="D131" s="121">
        <v>85.4</v>
      </c>
      <c r="E131" s="122"/>
      <c r="F131" s="118"/>
    </row>
    <row r="132" spans="2:6" x14ac:dyDescent="0.35">
      <c r="B132" s="120" t="s">
        <v>286</v>
      </c>
      <c r="C132" s="120" t="s">
        <v>205</v>
      </c>
      <c r="D132" s="121">
        <v>310</v>
      </c>
      <c r="E132" s="122"/>
      <c r="F132" s="118"/>
    </row>
    <row r="133" spans="2:6" x14ac:dyDescent="0.35">
      <c r="B133" s="120" t="s">
        <v>287</v>
      </c>
      <c r="C133" s="120"/>
      <c r="D133" s="121"/>
      <c r="E133" s="122"/>
      <c r="F133" s="118"/>
    </row>
    <row r="134" spans="2:6" x14ac:dyDescent="0.35">
      <c r="B134" s="120" t="s">
        <v>288</v>
      </c>
      <c r="C134" s="120" t="s">
        <v>213</v>
      </c>
      <c r="D134" s="121">
        <v>475</v>
      </c>
      <c r="E134" s="122"/>
      <c r="F134" s="118"/>
    </row>
    <row r="135" spans="2:6" x14ac:dyDescent="0.35">
      <c r="B135" s="120" t="s">
        <v>288</v>
      </c>
      <c r="C135" s="120" t="s">
        <v>289</v>
      </c>
      <c r="D135" s="121">
        <v>1620</v>
      </c>
      <c r="E135" s="122"/>
      <c r="F135" s="118"/>
    </row>
    <row r="136" spans="2:6" x14ac:dyDescent="0.35">
      <c r="B136" s="120" t="s">
        <v>290</v>
      </c>
      <c r="C136" s="120" t="s">
        <v>213</v>
      </c>
      <c r="D136" s="121">
        <v>1945</v>
      </c>
      <c r="E136" s="122"/>
      <c r="F136" s="118"/>
    </row>
    <row r="137" spans="2:6" x14ac:dyDescent="0.35">
      <c r="B137" s="120" t="s">
        <v>291</v>
      </c>
      <c r="C137" s="120" t="s">
        <v>193</v>
      </c>
      <c r="D137" s="121">
        <v>405</v>
      </c>
      <c r="E137" s="122"/>
      <c r="F137" s="118"/>
    </row>
    <row r="138" spans="2:6" x14ac:dyDescent="0.35">
      <c r="B138" s="120" t="s">
        <v>292</v>
      </c>
      <c r="C138" s="120" t="s">
        <v>213</v>
      </c>
      <c r="D138" s="121">
        <v>1945</v>
      </c>
      <c r="E138" s="122"/>
      <c r="F138" s="118"/>
    </row>
    <row r="139" spans="2:6" x14ac:dyDescent="0.35">
      <c r="B139" s="120" t="s">
        <v>293</v>
      </c>
      <c r="C139" s="120" t="s">
        <v>213</v>
      </c>
      <c r="D139" s="121">
        <v>324.5</v>
      </c>
      <c r="E139" s="122"/>
      <c r="F139" s="118"/>
    </row>
    <row r="140" spans="2:6" x14ac:dyDescent="0.35">
      <c r="B140" s="120" t="s">
        <v>293</v>
      </c>
      <c r="C140" s="120" t="s">
        <v>266</v>
      </c>
      <c r="D140" s="121">
        <v>594.79999999999995</v>
      </c>
      <c r="E140" s="122"/>
      <c r="F140" s="118"/>
    </row>
    <row r="141" spans="2:6" x14ac:dyDescent="0.35">
      <c r="B141" s="120" t="s">
        <v>294</v>
      </c>
      <c r="C141" s="120" t="s">
        <v>246</v>
      </c>
      <c r="D141" s="121">
        <v>697.7</v>
      </c>
      <c r="E141" s="122"/>
      <c r="F141" s="118"/>
    </row>
    <row r="142" spans="2:6" x14ac:dyDescent="0.35">
      <c r="B142" s="120" t="s">
        <v>295</v>
      </c>
      <c r="C142" s="120" t="s">
        <v>296</v>
      </c>
      <c r="D142" s="121">
        <v>1286.9000000000001</v>
      </c>
      <c r="E142" s="122"/>
      <c r="F142" s="118"/>
    </row>
    <row r="143" spans="2:6" x14ac:dyDescent="0.35">
      <c r="B143" s="120" t="s">
        <v>297</v>
      </c>
      <c r="C143" s="120" t="s">
        <v>192</v>
      </c>
      <c r="D143" s="121">
        <v>1194.9000000000001</v>
      </c>
      <c r="E143" s="122"/>
      <c r="F143" s="118"/>
    </row>
    <row r="144" spans="2:6" x14ac:dyDescent="0.35">
      <c r="B144" s="120" t="s">
        <v>298</v>
      </c>
      <c r="C144" s="120" t="s">
        <v>299</v>
      </c>
      <c r="D144" s="121">
        <v>554.9</v>
      </c>
      <c r="E144" s="122"/>
      <c r="F144" s="118"/>
    </row>
    <row r="145" spans="2:6" x14ac:dyDescent="0.35">
      <c r="B145" s="120" t="s">
        <v>298</v>
      </c>
      <c r="C145" s="120" t="s">
        <v>300</v>
      </c>
      <c r="D145" s="121">
        <v>1388.3</v>
      </c>
      <c r="E145" s="122"/>
      <c r="F145" s="118"/>
    </row>
    <row r="146" spans="2:6" x14ac:dyDescent="0.35">
      <c r="B146" s="120" t="s">
        <v>301</v>
      </c>
      <c r="C146" s="120" t="s">
        <v>141</v>
      </c>
      <c r="D146" s="126">
        <v>1026</v>
      </c>
      <c r="E146" s="122"/>
      <c r="F146" s="118"/>
    </row>
    <row r="147" spans="2:6" x14ac:dyDescent="0.35">
      <c r="B147" s="120" t="s">
        <v>302</v>
      </c>
      <c r="C147" s="120" t="s">
        <v>205</v>
      </c>
      <c r="D147" s="126">
        <v>638.4</v>
      </c>
      <c r="E147" s="122"/>
      <c r="F147" s="118"/>
    </row>
    <row r="148" spans="2:6" x14ac:dyDescent="0.35">
      <c r="B148" s="120" t="s">
        <v>301</v>
      </c>
      <c r="C148" s="120" t="s">
        <v>246</v>
      </c>
      <c r="D148" s="121">
        <v>89.7</v>
      </c>
      <c r="E148" s="122"/>
      <c r="F148" s="118"/>
    </row>
    <row r="149" spans="2:6" x14ac:dyDescent="0.35">
      <c r="B149" s="120" t="s">
        <v>303</v>
      </c>
      <c r="C149" s="120" t="s">
        <v>246</v>
      </c>
      <c r="D149" s="121">
        <v>480.9</v>
      </c>
      <c r="E149" s="122"/>
      <c r="F149" s="118"/>
    </row>
    <row r="150" spans="2:6" x14ac:dyDescent="0.35">
      <c r="B150" s="120" t="s">
        <v>303</v>
      </c>
      <c r="C150" s="120" t="s">
        <v>205</v>
      </c>
      <c r="D150" s="121">
        <v>1924.3</v>
      </c>
      <c r="E150" s="122"/>
      <c r="F150" s="118"/>
    </row>
    <row r="151" spans="2:6" x14ac:dyDescent="0.35">
      <c r="B151" s="120" t="s">
        <v>304</v>
      </c>
      <c r="C151" s="120" t="s">
        <v>305</v>
      </c>
      <c r="D151" s="121">
        <v>9926.7999999999993</v>
      </c>
      <c r="E151" s="122"/>
      <c r="F151" s="118"/>
    </row>
    <row r="152" spans="2:6" x14ac:dyDescent="0.35">
      <c r="B152" s="120" t="s">
        <v>304</v>
      </c>
      <c r="C152" s="120" t="s">
        <v>306</v>
      </c>
      <c r="D152" s="121">
        <v>2534.4</v>
      </c>
      <c r="E152" s="122"/>
      <c r="F152" s="118"/>
    </row>
    <row r="153" spans="2:6" x14ac:dyDescent="0.35">
      <c r="B153" s="120" t="s">
        <v>307</v>
      </c>
      <c r="C153" s="120" t="s">
        <v>193</v>
      </c>
      <c r="D153" s="121">
        <v>120.7</v>
      </c>
      <c r="E153" s="122"/>
      <c r="F153" s="118"/>
    </row>
    <row r="154" spans="2:6" x14ac:dyDescent="0.35">
      <c r="B154" s="120" t="s">
        <v>308</v>
      </c>
      <c r="C154" s="120" t="s">
        <v>193</v>
      </c>
      <c r="D154" s="121">
        <v>120.7</v>
      </c>
      <c r="E154" s="122"/>
      <c r="F154" s="118"/>
    </row>
    <row r="155" spans="2:6" x14ac:dyDescent="0.35">
      <c r="B155" s="120" t="s">
        <v>309</v>
      </c>
      <c r="C155" s="120" t="s">
        <v>193</v>
      </c>
      <c r="D155" s="121">
        <v>120.7</v>
      </c>
      <c r="E155" s="122"/>
      <c r="F155" s="118"/>
    </row>
    <row r="156" spans="2:6" x14ac:dyDescent="0.35">
      <c r="B156" s="120" t="s">
        <v>310</v>
      </c>
      <c r="C156" s="120" t="s">
        <v>193</v>
      </c>
      <c r="D156" s="121">
        <v>120.7</v>
      </c>
      <c r="E156" s="122"/>
      <c r="F156" s="118"/>
    </row>
    <row r="157" spans="2:6" x14ac:dyDescent="0.35">
      <c r="B157" s="120" t="s">
        <v>311</v>
      </c>
      <c r="C157" s="120" t="s">
        <v>246</v>
      </c>
      <c r="D157" s="121">
        <v>451.8</v>
      </c>
      <c r="E157" s="122"/>
      <c r="F157" s="118"/>
    </row>
    <row r="158" spans="2:6" x14ac:dyDescent="0.35">
      <c r="B158" s="120" t="s">
        <v>312</v>
      </c>
      <c r="C158" s="120" t="s">
        <v>246</v>
      </c>
      <c r="D158" s="121">
        <v>359.6</v>
      </c>
      <c r="E158" s="122"/>
      <c r="F158" s="118"/>
    </row>
    <row r="159" spans="2:6" x14ac:dyDescent="0.35">
      <c r="B159" s="120" t="s">
        <v>312</v>
      </c>
      <c r="C159" s="120" t="s">
        <v>306</v>
      </c>
      <c r="D159" s="121">
        <v>119.9</v>
      </c>
      <c r="E159" s="122"/>
      <c r="F159" s="118"/>
    </row>
    <row r="160" spans="2:6" x14ac:dyDescent="0.35">
      <c r="B160" s="120" t="s">
        <v>313</v>
      </c>
      <c r="C160" s="120" t="s">
        <v>186</v>
      </c>
      <c r="D160" s="121">
        <v>853.8</v>
      </c>
      <c r="E160" s="122"/>
      <c r="F160" s="118"/>
    </row>
    <row r="161" spans="2:6" x14ac:dyDescent="0.35">
      <c r="B161" s="120" t="s">
        <v>314</v>
      </c>
      <c r="C161" s="120" t="s">
        <v>186</v>
      </c>
      <c r="D161" s="121">
        <v>351.5</v>
      </c>
      <c r="E161" s="122"/>
      <c r="F161" s="118"/>
    </row>
    <row r="162" spans="2:6" x14ac:dyDescent="0.35">
      <c r="B162" s="120" t="s">
        <v>315</v>
      </c>
      <c r="C162" s="120" t="s">
        <v>186</v>
      </c>
      <c r="D162" s="121">
        <v>182.9</v>
      </c>
      <c r="E162" s="122"/>
      <c r="F162" s="118"/>
    </row>
    <row r="163" spans="2:6" x14ac:dyDescent="0.35">
      <c r="B163" s="120" t="s">
        <v>316</v>
      </c>
      <c r="C163" s="120" t="s">
        <v>213</v>
      </c>
      <c r="D163" s="121">
        <v>5675</v>
      </c>
      <c r="E163" s="122"/>
      <c r="F163" s="118"/>
    </row>
    <row r="164" spans="2:6" x14ac:dyDescent="0.35">
      <c r="B164" s="120" t="s">
        <v>317</v>
      </c>
      <c r="C164" s="120" t="s">
        <v>193</v>
      </c>
      <c r="D164" s="121">
        <v>945</v>
      </c>
      <c r="E164" s="122"/>
      <c r="F164" s="118"/>
    </row>
    <row r="165" spans="2:6" x14ac:dyDescent="0.35">
      <c r="B165" s="120" t="s">
        <v>318</v>
      </c>
      <c r="C165" s="120" t="s">
        <v>193</v>
      </c>
      <c r="D165" s="121">
        <v>1323</v>
      </c>
      <c r="E165" s="122"/>
      <c r="F165" s="118"/>
    </row>
    <row r="166" spans="2:6" x14ac:dyDescent="0.35">
      <c r="B166" s="120" t="s">
        <v>319</v>
      </c>
      <c r="C166" s="120" t="s">
        <v>246</v>
      </c>
      <c r="D166" s="121">
        <v>405.1</v>
      </c>
      <c r="E166" s="122"/>
      <c r="F166" s="118"/>
    </row>
    <row r="167" spans="2:6" x14ac:dyDescent="0.35">
      <c r="B167" s="120" t="s">
        <v>319</v>
      </c>
      <c r="C167" s="120" t="s">
        <v>205</v>
      </c>
      <c r="D167" s="121">
        <v>1572.8</v>
      </c>
      <c r="E167" s="122"/>
      <c r="F167" s="118"/>
    </row>
    <row r="168" spans="2:6" x14ac:dyDescent="0.35">
      <c r="B168" s="120" t="s">
        <v>320</v>
      </c>
      <c r="C168" s="120" t="s">
        <v>205</v>
      </c>
      <c r="D168" s="121">
        <v>877.2</v>
      </c>
      <c r="E168" s="122"/>
      <c r="F168" s="118"/>
    </row>
    <row r="169" spans="2:6" x14ac:dyDescent="0.35">
      <c r="B169" s="120" t="s">
        <v>321</v>
      </c>
      <c r="C169" s="120" t="s">
        <v>305</v>
      </c>
      <c r="D169" s="121">
        <v>9926.7999999999993</v>
      </c>
      <c r="E169" s="122"/>
      <c r="F169" s="118"/>
    </row>
    <row r="170" spans="2:6" x14ac:dyDescent="0.35">
      <c r="B170" s="120" t="s">
        <v>287</v>
      </c>
      <c r="C170" s="120" t="s">
        <v>199</v>
      </c>
      <c r="D170" s="126">
        <v>450</v>
      </c>
      <c r="E170" s="122"/>
      <c r="F170" s="118"/>
    </row>
    <row r="171" spans="2:6" x14ac:dyDescent="0.35">
      <c r="B171" s="120" t="s">
        <v>322</v>
      </c>
      <c r="C171" s="120" t="s">
        <v>246</v>
      </c>
      <c r="D171" s="121">
        <v>42.7</v>
      </c>
      <c r="E171" s="122"/>
      <c r="F171" s="118"/>
    </row>
    <row r="172" spans="2:6" x14ac:dyDescent="0.35">
      <c r="B172" s="120" t="s">
        <v>323</v>
      </c>
      <c r="C172" s="120" t="s">
        <v>141</v>
      </c>
      <c r="D172" s="121">
        <v>263.5</v>
      </c>
      <c r="E172" s="122"/>
      <c r="F172" s="118"/>
    </row>
    <row r="173" spans="2:6" x14ac:dyDescent="0.35">
      <c r="B173" s="120" t="s">
        <v>322</v>
      </c>
      <c r="C173" s="120" t="s">
        <v>205</v>
      </c>
      <c r="D173" s="121">
        <v>160.19999999999999</v>
      </c>
      <c r="E173" s="122"/>
      <c r="F173" s="118"/>
    </row>
    <row r="174" spans="2:6" x14ac:dyDescent="0.35">
      <c r="B174" s="120" t="s">
        <v>322</v>
      </c>
      <c r="C174" s="120" t="s">
        <v>141</v>
      </c>
      <c r="D174" s="121">
        <v>288.39999999999998</v>
      </c>
      <c r="E174" s="122"/>
      <c r="F174" s="118"/>
    </row>
    <row r="175" spans="2:6" x14ac:dyDescent="0.35">
      <c r="B175" s="120" t="s">
        <v>324</v>
      </c>
      <c r="C175" s="120" t="s">
        <v>325</v>
      </c>
      <c r="D175" s="121">
        <v>1755</v>
      </c>
      <c r="E175" s="122"/>
      <c r="F175" s="118"/>
    </row>
    <row r="176" spans="2:6" x14ac:dyDescent="0.35">
      <c r="B176" s="120" t="s">
        <v>324</v>
      </c>
      <c r="C176" s="120" t="s">
        <v>186</v>
      </c>
      <c r="D176" s="121">
        <v>351</v>
      </c>
      <c r="E176" s="122"/>
      <c r="F176" s="118"/>
    </row>
    <row r="177" spans="2:6" x14ac:dyDescent="0.35">
      <c r="B177" s="120" t="s">
        <v>326</v>
      </c>
      <c r="C177" s="120" t="s">
        <v>325</v>
      </c>
      <c r="D177" s="121">
        <v>1080</v>
      </c>
      <c r="E177" s="122"/>
      <c r="F177" s="118"/>
    </row>
    <row r="178" spans="2:6" x14ac:dyDescent="0.35">
      <c r="B178" s="120" t="s">
        <v>326</v>
      </c>
      <c r="C178" s="120" t="s">
        <v>327</v>
      </c>
      <c r="D178" s="121">
        <v>178.5</v>
      </c>
      <c r="E178" s="122"/>
      <c r="F178" s="118"/>
    </row>
    <row r="179" spans="2:6" x14ac:dyDescent="0.35">
      <c r="B179" s="120" t="s">
        <v>328</v>
      </c>
      <c r="C179" s="120" t="s">
        <v>213</v>
      </c>
      <c r="D179" s="121">
        <v>3203.5</v>
      </c>
      <c r="E179" s="122"/>
      <c r="F179" s="118"/>
    </row>
    <row r="180" spans="2:6" x14ac:dyDescent="0.35">
      <c r="B180" s="120" t="s">
        <v>328</v>
      </c>
      <c r="C180" s="120" t="s">
        <v>193</v>
      </c>
      <c r="D180" s="121">
        <v>406</v>
      </c>
      <c r="E180" s="122"/>
      <c r="F180" s="118"/>
    </row>
    <row r="181" spans="2:6" x14ac:dyDescent="0.35">
      <c r="B181" s="120" t="s">
        <v>329</v>
      </c>
      <c r="C181" s="120" t="s">
        <v>188</v>
      </c>
      <c r="D181" s="121">
        <v>725</v>
      </c>
      <c r="E181" s="122"/>
      <c r="F181" s="118"/>
    </row>
    <row r="182" spans="2:6" x14ac:dyDescent="0.35">
      <c r="B182" s="120" t="s">
        <v>330</v>
      </c>
      <c r="C182" s="120" t="s">
        <v>193</v>
      </c>
      <c r="D182" s="121">
        <v>533.20000000000005</v>
      </c>
      <c r="E182" s="122"/>
      <c r="F182" s="118"/>
    </row>
    <row r="183" spans="2:6" x14ac:dyDescent="0.35">
      <c r="B183" s="120" t="s">
        <v>331</v>
      </c>
      <c r="C183" s="120" t="s">
        <v>332</v>
      </c>
      <c r="D183" s="129">
        <v>332</v>
      </c>
      <c r="E183" s="122"/>
      <c r="F183" s="118"/>
    </row>
    <row r="184" spans="2:6" x14ac:dyDescent="0.35">
      <c r="B184" s="120"/>
      <c r="C184" s="120"/>
      <c r="D184" s="129"/>
      <c r="E184" s="122"/>
      <c r="F184" s="118"/>
    </row>
    <row r="185" spans="2:6" x14ac:dyDescent="0.35">
      <c r="B185" s="120"/>
      <c r="C185" s="120"/>
      <c r="D185" s="129"/>
      <c r="E185" s="122"/>
      <c r="F185" s="118"/>
    </row>
    <row r="186" spans="2:6" x14ac:dyDescent="0.35">
      <c r="B186" s="119" t="s">
        <v>333</v>
      </c>
      <c r="C186" s="120"/>
      <c r="D186" s="129"/>
      <c r="E186" s="122"/>
      <c r="F186" s="118"/>
    </row>
    <row r="187" spans="2:6" x14ac:dyDescent="0.35">
      <c r="B187" s="120" t="s">
        <v>334</v>
      </c>
      <c r="C187" s="120" t="s">
        <v>335</v>
      </c>
      <c r="D187" s="129">
        <v>20</v>
      </c>
      <c r="E187" s="122"/>
      <c r="F187" s="118"/>
    </row>
    <row r="188" spans="2:6" x14ac:dyDescent="0.35">
      <c r="B188" s="120" t="s">
        <v>336</v>
      </c>
      <c r="C188" s="120" t="s">
        <v>335</v>
      </c>
      <c r="D188" s="129">
        <v>20</v>
      </c>
      <c r="E188" s="122"/>
      <c r="F188" s="118"/>
    </row>
    <row r="189" spans="2:6" x14ac:dyDescent="0.35">
      <c r="B189" s="120" t="s">
        <v>337</v>
      </c>
      <c r="C189" s="120" t="s">
        <v>335</v>
      </c>
      <c r="D189" s="129">
        <v>20</v>
      </c>
      <c r="E189" s="122"/>
      <c r="F189" s="118"/>
    </row>
    <row r="190" spans="2:6" x14ac:dyDescent="0.35">
      <c r="B190" s="120" t="s">
        <v>338</v>
      </c>
      <c r="C190" s="120" t="s">
        <v>335</v>
      </c>
      <c r="D190" s="129">
        <v>20</v>
      </c>
      <c r="E190" s="122"/>
      <c r="F190" s="118"/>
    </row>
    <row r="191" spans="2:6" x14ac:dyDescent="0.35">
      <c r="B191" s="120" t="s">
        <v>301</v>
      </c>
      <c r="C191" s="120" t="s">
        <v>335</v>
      </c>
      <c r="D191" s="129">
        <v>20</v>
      </c>
      <c r="E191" s="122"/>
      <c r="F191" s="118"/>
    </row>
    <row r="192" spans="2:6" x14ac:dyDescent="0.35">
      <c r="B192" s="120" t="s">
        <v>328</v>
      </c>
      <c r="C192" s="120" t="s">
        <v>335</v>
      </c>
      <c r="D192" s="129">
        <v>20</v>
      </c>
      <c r="E192" s="122"/>
      <c r="F192" s="118"/>
    </row>
    <row r="193" spans="2:6" x14ac:dyDescent="0.35">
      <c r="B193" s="120" t="s">
        <v>339</v>
      </c>
      <c r="C193" s="120" t="s">
        <v>335</v>
      </c>
      <c r="D193" s="129">
        <v>20</v>
      </c>
      <c r="E193" s="122"/>
      <c r="F193" s="118"/>
    </row>
    <row r="194" spans="2:6" x14ac:dyDescent="0.35">
      <c r="B194" s="120" t="s">
        <v>340</v>
      </c>
      <c r="C194" s="120" t="s">
        <v>335</v>
      </c>
      <c r="D194" s="129">
        <v>20</v>
      </c>
      <c r="E194" s="122"/>
      <c r="F194" s="118"/>
    </row>
    <row r="195" spans="2:6" x14ac:dyDescent="0.35">
      <c r="B195" s="120" t="s">
        <v>341</v>
      </c>
      <c r="C195" s="120" t="s">
        <v>335</v>
      </c>
      <c r="D195" s="129">
        <v>20</v>
      </c>
      <c r="E195" s="122"/>
      <c r="F195" s="118"/>
    </row>
    <row r="196" spans="2:6" x14ac:dyDescent="0.35">
      <c r="B196" s="120" t="s">
        <v>342</v>
      </c>
      <c r="C196" s="120" t="s">
        <v>335</v>
      </c>
      <c r="D196" s="129">
        <v>20</v>
      </c>
      <c r="E196" s="122"/>
      <c r="F196" s="118"/>
    </row>
    <row r="197" spans="2:6" x14ac:dyDescent="0.35">
      <c r="B197" s="120" t="s">
        <v>343</v>
      </c>
      <c r="C197" s="120" t="s">
        <v>335</v>
      </c>
      <c r="D197" s="129">
        <v>20</v>
      </c>
      <c r="E197" s="122"/>
      <c r="F197" s="118"/>
    </row>
    <row r="198" spans="2:6" x14ac:dyDescent="0.35">
      <c r="B198" s="120" t="s">
        <v>344</v>
      </c>
      <c r="C198" s="120" t="s">
        <v>335</v>
      </c>
      <c r="D198" s="129">
        <v>20</v>
      </c>
      <c r="E198" s="122"/>
      <c r="F198" s="118"/>
    </row>
    <row r="199" spans="2:6" x14ac:dyDescent="0.35">
      <c r="B199" s="120" t="s">
        <v>345</v>
      </c>
      <c r="C199" s="120" t="s">
        <v>335</v>
      </c>
      <c r="D199" s="129">
        <v>20</v>
      </c>
      <c r="E199" s="122"/>
      <c r="F199" s="118"/>
    </row>
    <row r="200" spans="2:6" x14ac:dyDescent="0.35">
      <c r="B200" s="120" t="s">
        <v>346</v>
      </c>
      <c r="C200" s="120" t="s">
        <v>335</v>
      </c>
      <c r="D200" s="129">
        <v>20</v>
      </c>
      <c r="E200" s="122"/>
      <c r="F200" s="118"/>
    </row>
    <row r="201" spans="2:6" x14ac:dyDescent="0.35">
      <c r="B201" s="120" t="s">
        <v>347</v>
      </c>
      <c r="C201" s="120" t="s">
        <v>335</v>
      </c>
      <c r="D201" s="129">
        <v>20</v>
      </c>
      <c r="E201" s="122"/>
      <c r="F201" s="118"/>
    </row>
    <row r="202" spans="2:6" x14ac:dyDescent="0.35">
      <c r="B202" s="120" t="s">
        <v>348</v>
      </c>
      <c r="C202" s="120" t="s">
        <v>335</v>
      </c>
      <c r="D202" s="129">
        <v>20</v>
      </c>
      <c r="E202" s="122"/>
      <c r="F202" s="118"/>
    </row>
    <row r="203" spans="2:6" x14ac:dyDescent="0.35">
      <c r="B203" s="120" t="s">
        <v>349</v>
      </c>
      <c r="C203" s="120" t="s">
        <v>335</v>
      </c>
      <c r="D203" s="129">
        <v>20</v>
      </c>
      <c r="E203" s="122"/>
      <c r="F203" s="118"/>
    </row>
    <row r="204" spans="2:6" x14ac:dyDescent="0.35">
      <c r="B204" s="120" t="s">
        <v>350</v>
      </c>
      <c r="C204" s="120" t="s">
        <v>335</v>
      </c>
      <c r="D204" s="129">
        <v>20</v>
      </c>
      <c r="E204" s="122"/>
      <c r="F204" s="118"/>
    </row>
    <row r="205" spans="2:6" x14ac:dyDescent="0.35">
      <c r="B205" s="120" t="s">
        <v>351</v>
      </c>
      <c r="C205" s="120" t="s">
        <v>335</v>
      </c>
      <c r="D205" s="129">
        <v>20</v>
      </c>
      <c r="E205" s="122"/>
      <c r="F205" s="118"/>
    </row>
    <row r="206" spans="2:6" x14ac:dyDescent="0.35">
      <c r="B206" s="120" t="s">
        <v>352</v>
      </c>
      <c r="C206" s="120" t="s">
        <v>335</v>
      </c>
      <c r="D206" s="129">
        <v>20</v>
      </c>
      <c r="E206" s="122"/>
      <c r="F206" s="118"/>
    </row>
    <row r="207" spans="2:6" x14ac:dyDescent="0.35">
      <c r="B207" s="120" t="s">
        <v>353</v>
      </c>
      <c r="C207" s="120" t="s">
        <v>335</v>
      </c>
      <c r="D207" s="129">
        <v>20</v>
      </c>
      <c r="E207" s="122"/>
      <c r="F207" s="118"/>
    </row>
    <row r="208" spans="2:6" x14ac:dyDescent="0.35">
      <c r="B208" s="120" t="s">
        <v>354</v>
      </c>
      <c r="C208" s="120" t="s">
        <v>335</v>
      </c>
      <c r="D208" s="129">
        <v>20</v>
      </c>
      <c r="E208" s="122"/>
      <c r="F208" s="118"/>
    </row>
    <row r="209" spans="2:6" x14ac:dyDescent="0.35">
      <c r="B209" s="120"/>
      <c r="C209" s="120"/>
      <c r="D209" s="130"/>
      <c r="E209" s="122"/>
      <c r="F209" s="118"/>
    </row>
    <row r="210" spans="2:6" x14ac:dyDescent="0.35">
      <c r="B210" s="119" t="s">
        <v>355</v>
      </c>
      <c r="C210" s="120"/>
      <c r="D210" s="131"/>
      <c r="E210" s="122"/>
      <c r="F210" s="118"/>
    </row>
    <row r="211" spans="2:6" x14ac:dyDescent="0.35">
      <c r="B211" s="120" t="s">
        <v>356</v>
      </c>
      <c r="C211" s="120" t="s">
        <v>21</v>
      </c>
      <c r="D211" s="131">
        <v>650</v>
      </c>
      <c r="E211" s="122"/>
      <c r="F211" s="118"/>
    </row>
    <row r="212" spans="2:6" x14ac:dyDescent="0.35">
      <c r="B212" s="120" t="s">
        <v>357</v>
      </c>
      <c r="C212" s="120" t="s">
        <v>21</v>
      </c>
      <c r="D212" s="121">
        <v>1230</v>
      </c>
      <c r="E212" s="122"/>
      <c r="F212" s="118"/>
    </row>
    <row r="213" spans="2:6" x14ac:dyDescent="0.35">
      <c r="B213" s="120" t="s">
        <v>358</v>
      </c>
      <c r="C213" s="120" t="s">
        <v>21</v>
      </c>
      <c r="D213" s="126">
        <v>721.2</v>
      </c>
      <c r="E213" s="122"/>
      <c r="F213" s="118"/>
    </row>
    <row r="214" spans="2:6" x14ac:dyDescent="0.35">
      <c r="B214" s="120" t="s">
        <v>359</v>
      </c>
      <c r="C214" s="120" t="s">
        <v>21</v>
      </c>
      <c r="D214" s="131">
        <v>783</v>
      </c>
      <c r="E214" s="122"/>
      <c r="F214" s="118"/>
    </row>
    <row r="215" spans="2:6" x14ac:dyDescent="0.35">
      <c r="B215" s="120" t="s">
        <v>360</v>
      </c>
      <c r="C215" s="120" t="s">
        <v>21</v>
      </c>
      <c r="D215" s="131">
        <v>1038</v>
      </c>
      <c r="E215" s="122"/>
      <c r="F215" s="118"/>
    </row>
    <row r="216" spans="2:6" x14ac:dyDescent="0.35">
      <c r="B216" s="120" t="s">
        <v>361</v>
      </c>
      <c r="C216" s="120" t="s">
        <v>21</v>
      </c>
      <c r="D216" s="131">
        <v>625</v>
      </c>
      <c r="E216" s="122"/>
      <c r="F216" s="118"/>
    </row>
    <row r="217" spans="2:6" x14ac:dyDescent="0.35">
      <c r="B217" s="120" t="s">
        <v>362</v>
      </c>
      <c r="C217" s="120" t="s">
        <v>21</v>
      </c>
      <c r="D217" s="131">
        <v>895</v>
      </c>
      <c r="E217" s="122"/>
      <c r="F217" s="118"/>
    </row>
    <row r="218" spans="2:6" x14ac:dyDescent="0.35">
      <c r="B218" s="120" t="s">
        <v>363</v>
      </c>
      <c r="C218" s="120" t="s">
        <v>23</v>
      </c>
      <c r="D218" s="131">
        <v>980</v>
      </c>
      <c r="E218" s="122"/>
      <c r="F218" s="118"/>
    </row>
    <row r="219" spans="2:6" x14ac:dyDescent="0.35">
      <c r="B219" s="120" t="s">
        <v>364</v>
      </c>
      <c r="C219" s="120" t="s">
        <v>21</v>
      </c>
      <c r="D219" s="131">
        <v>595</v>
      </c>
      <c r="E219" s="122"/>
      <c r="F219" s="118"/>
    </row>
    <row r="220" spans="2:6" x14ac:dyDescent="0.35">
      <c r="B220" s="120" t="s">
        <v>365</v>
      </c>
      <c r="C220" s="120" t="s">
        <v>21</v>
      </c>
      <c r="D220" s="126">
        <v>780</v>
      </c>
      <c r="E220" s="122"/>
      <c r="F220" s="118"/>
    </row>
    <row r="221" spans="2:6" x14ac:dyDescent="0.35">
      <c r="B221" s="120" t="s">
        <v>366</v>
      </c>
      <c r="C221" s="120" t="s">
        <v>367</v>
      </c>
      <c r="D221" s="131">
        <v>100</v>
      </c>
      <c r="E221" s="122"/>
      <c r="F221" s="118"/>
    </row>
    <row r="222" spans="2:6" x14ac:dyDescent="0.35">
      <c r="B222" s="120" t="s">
        <v>368</v>
      </c>
      <c r="C222" s="120" t="s">
        <v>199</v>
      </c>
      <c r="D222" s="121">
        <v>220</v>
      </c>
      <c r="E222" s="122"/>
      <c r="F222" s="118"/>
    </row>
    <row r="223" spans="2:6" x14ac:dyDescent="0.35">
      <c r="B223" s="120" t="s">
        <v>369</v>
      </c>
      <c r="C223" s="120" t="s">
        <v>199</v>
      </c>
      <c r="D223" s="131">
        <v>1160</v>
      </c>
      <c r="E223" s="122"/>
      <c r="F223" s="118"/>
    </row>
    <row r="224" spans="2:6" x14ac:dyDescent="0.35">
      <c r="B224" s="120" t="s">
        <v>81</v>
      </c>
      <c r="C224" s="120" t="s">
        <v>82</v>
      </c>
      <c r="D224" s="126">
        <v>175</v>
      </c>
      <c r="E224" s="122"/>
      <c r="F224" s="118"/>
    </row>
    <row r="225" spans="2:6" x14ac:dyDescent="0.35">
      <c r="B225" s="120" t="s">
        <v>81</v>
      </c>
      <c r="C225" s="120" t="s">
        <v>370</v>
      </c>
      <c r="D225" s="131">
        <v>810</v>
      </c>
      <c r="E225" s="122"/>
      <c r="F225" s="118"/>
    </row>
    <row r="226" spans="2:6" x14ac:dyDescent="0.35">
      <c r="B226" s="120" t="s">
        <v>83</v>
      </c>
      <c r="C226" s="120" t="s">
        <v>26</v>
      </c>
      <c r="D226" s="126">
        <v>180</v>
      </c>
      <c r="E226" s="122"/>
      <c r="F226" s="118"/>
    </row>
    <row r="227" spans="2:6" x14ac:dyDescent="0.35">
      <c r="B227" s="120" t="s">
        <v>83</v>
      </c>
      <c r="C227" s="120" t="s">
        <v>84</v>
      </c>
      <c r="D227" s="131">
        <v>920</v>
      </c>
      <c r="E227" s="122"/>
      <c r="F227" s="118"/>
    </row>
    <row r="228" spans="2:6" x14ac:dyDescent="0.35">
      <c r="B228" s="120" t="s">
        <v>81</v>
      </c>
      <c r="C228" s="120" t="s">
        <v>84</v>
      </c>
      <c r="D228" s="131">
        <v>810</v>
      </c>
      <c r="E228" s="122"/>
      <c r="F228" s="118"/>
    </row>
    <row r="229" spans="2:6" x14ac:dyDescent="0.35">
      <c r="B229" s="120" t="s">
        <v>81</v>
      </c>
      <c r="C229" s="120" t="s">
        <v>85</v>
      </c>
      <c r="D229" s="131">
        <v>40</v>
      </c>
      <c r="E229" s="122"/>
      <c r="F229" s="118"/>
    </row>
    <row r="230" spans="2:6" x14ac:dyDescent="0.35">
      <c r="B230" s="120" t="s">
        <v>371</v>
      </c>
      <c r="C230" s="120" t="s">
        <v>236</v>
      </c>
      <c r="D230" s="131">
        <v>430</v>
      </c>
      <c r="E230" s="122"/>
      <c r="F230" s="118"/>
    </row>
    <row r="231" spans="2:6" x14ac:dyDescent="0.35">
      <c r="B231" s="120" t="s">
        <v>372</v>
      </c>
      <c r="C231" s="120" t="s">
        <v>236</v>
      </c>
      <c r="D231" s="131">
        <v>400</v>
      </c>
      <c r="E231" s="122"/>
      <c r="F231" s="118"/>
    </row>
    <row r="232" spans="2:6" x14ac:dyDescent="0.35">
      <c r="B232" s="120" t="s">
        <v>373</v>
      </c>
      <c r="C232" s="120" t="s">
        <v>29</v>
      </c>
      <c r="D232" s="131">
        <v>1183.5</v>
      </c>
      <c r="E232" s="122"/>
      <c r="F232" s="118"/>
    </row>
    <row r="233" spans="2:6" x14ac:dyDescent="0.35">
      <c r="B233" s="120" t="s">
        <v>373</v>
      </c>
      <c r="C233" s="120" t="s">
        <v>374</v>
      </c>
      <c r="D233" s="131">
        <v>130</v>
      </c>
      <c r="E233" s="122"/>
      <c r="F233" s="118"/>
    </row>
    <row r="234" spans="2:6" x14ac:dyDescent="0.35">
      <c r="B234" s="120" t="s">
        <v>375</v>
      </c>
      <c r="C234" s="120" t="s">
        <v>376</v>
      </c>
      <c r="D234" s="131">
        <v>55</v>
      </c>
      <c r="E234" s="122"/>
      <c r="F234" s="118"/>
    </row>
    <row r="235" spans="2:6" x14ac:dyDescent="0.35">
      <c r="B235" s="120" t="s">
        <v>580</v>
      </c>
      <c r="C235" s="120" t="s">
        <v>264</v>
      </c>
      <c r="D235" s="131">
        <v>535</v>
      </c>
      <c r="E235" s="122"/>
      <c r="F235" s="118"/>
    </row>
    <row r="236" spans="2:6" x14ac:dyDescent="0.35">
      <c r="B236" s="120" t="s">
        <v>377</v>
      </c>
      <c r="C236" s="120" t="s">
        <v>378</v>
      </c>
      <c r="D236" s="121">
        <v>311.8</v>
      </c>
      <c r="E236" s="122"/>
      <c r="F236" s="118"/>
    </row>
    <row r="237" spans="2:6" x14ac:dyDescent="0.35">
      <c r="B237" s="120" t="s">
        <v>377</v>
      </c>
      <c r="C237" s="120" t="s">
        <v>141</v>
      </c>
      <c r="D237" s="121">
        <v>989.6</v>
      </c>
      <c r="E237" s="122"/>
      <c r="F237" s="118"/>
    </row>
    <row r="238" spans="2:6" x14ac:dyDescent="0.35">
      <c r="B238" s="120" t="s">
        <v>379</v>
      </c>
      <c r="C238" s="120" t="s">
        <v>264</v>
      </c>
      <c r="D238" s="121">
        <v>445.5</v>
      </c>
      <c r="E238" s="122"/>
      <c r="F238" s="118"/>
    </row>
    <row r="239" spans="2:6" x14ac:dyDescent="0.35">
      <c r="B239" s="120" t="s">
        <v>379</v>
      </c>
      <c r="C239" s="120" t="s">
        <v>141</v>
      </c>
      <c r="D239" s="121">
        <v>1676.7</v>
      </c>
      <c r="E239" s="122"/>
      <c r="F239" s="118"/>
    </row>
    <row r="240" spans="2:6" x14ac:dyDescent="0.35">
      <c r="B240" s="120" t="s">
        <v>380</v>
      </c>
      <c r="C240" s="120" t="s">
        <v>84</v>
      </c>
      <c r="D240" s="126">
        <v>565</v>
      </c>
      <c r="E240" s="122"/>
      <c r="F240" s="118"/>
    </row>
    <row r="241" spans="2:6" x14ac:dyDescent="0.35">
      <c r="B241" s="120" t="s">
        <v>381</v>
      </c>
      <c r="C241" s="120" t="s">
        <v>29</v>
      </c>
      <c r="D241" s="121">
        <v>4827.6000000000004</v>
      </c>
      <c r="E241" s="122"/>
      <c r="F241" s="118"/>
    </row>
    <row r="242" spans="2:6" x14ac:dyDescent="0.35">
      <c r="B242" s="120" t="s">
        <v>382</v>
      </c>
      <c r="C242" s="120" t="s">
        <v>29</v>
      </c>
      <c r="D242" s="121">
        <v>1760.4</v>
      </c>
      <c r="E242" s="122"/>
      <c r="F242" s="118"/>
    </row>
    <row r="243" spans="2:6" x14ac:dyDescent="0.35">
      <c r="B243" s="120" t="s">
        <v>86</v>
      </c>
      <c r="C243" s="120" t="s">
        <v>82</v>
      </c>
      <c r="D243" s="121">
        <v>70</v>
      </c>
      <c r="E243" s="122"/>
      <c r="F243" s="118"/>
    </row>
    <row r="244" spans="2:6" x14ac:dyDescent="0.35">
      <c r="B244" s="120" t="s">
        <v>383</v>
      </c>
      <c r="C244" s="120" t="s">
        <v>141</v>
      </c>
      <c r="D244" s="121">
        <v>723.6</v>
      </c>
      <c r="E244" s="122"/>
      <c r="F244" s="118"/>
    </row>
    <row r="245" spans="2:6" x14ac:dyDescent="0.35">
      <c r="B245" s="120" t="s">
        <v>384</v>
      </c>
      <c r="C245" s="120" t="s">
        <v>199</v>
      </c>
      <c r="D245" s="121">
        <v>55.8</v>
      </c>
      <c r="E245" s="122"/>
      <c r="F245" s="118"/>
    </row>
    <row r="246" spans="2:6" x14ac:dyDescent="0.35">
      <c r="B246" s="120" t="s">
        <v>385</v>
      </c>
      <c r="C246" s="120" t="s">
        <v>26</v>
      </c>
      <c r="D246" s="121">
        <v>307.3</v>
      </c>
      <c r="E246" s="122"/>
      <c r="F246" s="118"/>
    </row>
    <row r="247" spans="2:6" x14ac:dyDescent="0.35">
      <c r="B247" s="120" t="s">
        <v>386</v>
      </c>
      <c r="C247" s="120" t="s">
        <v>82</v>
      </c>
      <c r="D247" s="121">
        <v>60</v>
      </c>
      <c r="E247" s="122"/>
      <c r="F247" s="118"/>
    </row>
    <row r="248" spans="2:6" x14ac:dyDescent="0.35">
      <c r="B248" s="120" t="s">
        <v>386</v>
      </c>
      <c r="C248" s="120" t="s">
        <v>370</v>
      </c>
      <c r="D248" s="121">
        <v>222.8</v>
      </c>
      <c r="E248" s="122"/>
      <c r="F248" s="118"/>
    </row>
    <row r="249" spans="2:6" x14ac:dyDescent="0.35">
      <c r="B249" s="120" t="s">
        <v>387</v>
      </c>
      <c r="C249" s="120" t="s">
        <v>388</v>
      </c>
      <c r="D249" s="121">
        <v>174.1</v>
      </c>
      <c r="E249" s="122"/>
      <c r="F249" s="118"/>
    </row>
    <row r="250" spans="2:6" x14ac:dyDescent="0.35">
      <c r="B250" s="120" t="s">
        <v>389</v>
      </c>
      <c r="C250" s="120" t="s">
        <v>236</v>
      </c>
      <c r="D250" s="121">
        <v>192.8</v>
      </c>
      <c r="E250" s="122"/>
      <c r="F250" s="118"/>
    </row>
    <row r="251" spans="2:6" x14ac:dyDescent="0.35">
      <c r="B251" s="120" t="s">
        <v>390</v>
      </c>
      <c r="C251" s="120" t="s">
        <v>199</v>
      </c>
      <c r="D251" s="121">
        <v>274.2</v>
      </c>
      <c r="E251" s="122"/>
      <c r="F251" s="118"/>
    </row>
    <row r="252" spans="2:6" x14ac:dyDescent="0.35">
      <c r="B252" s="120"/>
      <c r="C252" s="120"/>
      <c r="D252" s="131"/>
      <c r="E252" s="122"/>
      <c r="F252" s="118"/>
    </row>
    <row r="253" spans="2:6" x14ac:dyDescent="0.35">
      <c r="B253" s="119" t="s">
        <v>27</v>
      </c>
      <c r="C253" s="120"/>
      <c r="D253" s="131"/>
      <c r="E253" s="122"/>
      <c r="F253" s="118"/>
    </row>
    <row r="254" spans="2:6" x14ac:dyDescent="0.35">
      <c r="B254" s="120" t="s">
        <v>391</v>
      </c>
      <c r="C254" s="120"/>
      <c r="D254" s="131"/>
      <c r="E254" s="122"/>
      <c r="F254" s="118"/>
    </row>
    <row r="255" spans="2:6" x14ac:dyDescent="0.35">
      <c r="B255" s="120" t="s">
        <v>392</v>
      </c>
      <c r="C255" s="120" t="s">
        <v>141</v>
      </c>
      <c r="D255" s="131">
        <v>340</v>
      </c>
      <c r="E255" s="122"/>
      <c r="F255" s="118"/>
    </row>
    <row r="256" spans="2:6" x14ac:dyDescent="0.35">
      <c r="B256" s="120" t="s">
        <v>393</v>
      </c>
      <c r="C256" s="120" t="s">
        <v>394</v>
      </c>
      <c r="D256" s="131">
        <v>440</v>
      </c>
      <c r="E256" s="122"/>
      <c r="F256" s="118"/>
    </row>
    <row r="257" spans="2:6" x14ac:dyDescent="0.35">
      <c r="B257" s="120" t="s">
        <v>395</v>
      </c>
      <c r="C257" s="120" t="s">
        <v>396</v>
      </c>
      <c r="D257" s="126">
        <v>65</v>
      </c>
      <c r="E257" s="122"/>
      <c r="F257" s="118"/>
    </row>
    <row r="258" spans="2:6" x14ac:dyDescent="0.35">
      <c r="B258" s="120" t="s">
        <v>395</v>
      </c>
      <c r="C258" s="120" t="s">
        <v>82</v>
      </c>
      <c r="D258" s="126">
        <v>220</v>
      </c>
      <c r="E258" s="122"/>
      <c r="F258" s="118"/>
    </row>
    <row r="259" spans="2:6" x14ac:dyDescent="0.35">
      <c r="B259" s="120" t="s">
        <v>395</v>
      </c>
      <c r="C259" s="120" t="s">
        <v>397</v>
      </c>
      <c r="D259" s="126">
        <v>1735</v>
      </c>
      <c r="E259" s="122"/>
      <c r="F259" s="118"/>
    </row>
    <row r="260" spans="2:6" x14ac:dyDescent="0.35">
      <c r="B260" s="120" t="s">
        <v>398</v>
      </c>
      <c r="C260" s="120" t="s">
        <v>141</v>
      </c>
      <c r="D260" s="126">
        <v>520</v>
      </c>
      <c r="E260" s="122"/>
      <c r="F260" s="118"/>
    </row>
    <row r="261" spans="2:6" x14ac:dyDescent="0.35">
      <c r="B261" s="120" t="s">
        <v>78</v>
      </c>
      <c r="C261" s="120" t="s">
        <v>141</v>
      </c>
      <c r="D261" s="126">
        <v>520</v>
      </c>
      <c r="E261" s="122"/>
      <c r="F261" s="118"/>
    </row>
    <row r="262" spans="2:6" x14ac:dyDescent="0.35">
      <c r="B262" s="120" t="s">
        <v>142</v>
      </c>
      <c r="C262" s="120" t="s">
        <v>29</v>
      </c>
      <c r="D262" s="126">
        <v>210</v>
      </c>
      <c r="E262" s="122"/>
      <c r="F262" s="118"/>
    </row>
    <row r="263" spans="2:6" x14ac:dyDescent="0.35">
      <c r="B263" s="120" t="s">
        <v>28</v>
      </c>
      <c r="C263" s="120" t="s">
        <v>85</v>
      </c>
      <c r="D263" s="126">
        <v>130</v>
      </c>
      <c r="E263" s="122"/>
      <c r="F263" s="118"/>
    </row>
    <row r="264" spans="2:6" x14ac:dyDescent="0.35">
      <c r="B264" s="120" t="s">
        <v>28</v>
      </c>
      <c r="C264" s="120" t="s">
        <v>29</v>
      </c>
      <c r="D264" s="126">
        <v>290</v>
      </c>
      <c r="E264" s="122"/>
      <c r="F264" s="118"/>
    </row>
    <row r="265" spans="2:6" x14ac:dyDescent="0.35">
      <c r="B265" s="132" t="s">
        <v>28</v>
      </c>
      <c r="C265" s="132" t="s">
        <v>82</v>
      </c>
      <c r="D265" s="121">
        <v>295</v>
      </c>
      <c r="E265" s="122"/>
      <c r="F265" s="118"/>
    </row>
    <row r="266" spans="2:6" s="135" customFormat="1" x14ac:dyDescent="0.35">
      <c r="B266" s="133" t="s">
        <v>399</v>
      </c>
      <c r="C266" s="133" t="s">
        <v>26</v>
      </c>
      <c r="D266" s="126">
        <v>270</v>
      </c>
      <c r="E266" s="134"/>
      <c r="F266" s="133"/>
    </row>
    <row r="267" spans="2:6" x14ac:dyDescent="0.35">
      <c r="B267" s="120" t="s">
        <v>400</v>
      </c>
      <c r="C267" s="120" t="s">
        <v>126</v>
      </c>
      <c r="D267" s="126">
        <v>750</v>
      </c>
      <c r="E267" s="122"/>
      <c r="F267" s="118"/>
    </row>
    <row r="268" spans="2:6" x14ac:dyDescent="0.35">
      <c r="B268" s="120" t="s">
        <v>401</v>
      </c>
      <c r="C268" s="120" t="s">
        <v>84</v>
      </c>
      <c r="D268" s="126">
        <v>2000</v>
      </c>
      <c r="E268" s="122"/>
      <c r="F268" s="118"/>
    </row>
    <row r="269" spans="2:6" x14ac:dyDescent="0.35">
      <c r="B269" s="120" t="s">
        <v>402</v>
      </c>
      <c r="C269" s="120" t="s">
        <v>84</v>
      </c>
      <c r="D269" s="126">
        <v>2315</v>
      </c>
      <c r="E269" s="122"/>
      <c r="F269" s="118"/>
    </row>
    <row r="270" spans="2:6" x14ac:dyDescent="0.35">
      <c r="B270" s="120" t="s">
        <v>402</v>
      </c>
      <c r="C270" s="120" t="s">
        <v>26</v>
      </c>
      <c r="D270" s="126">
        <v>560</v>
      </c>
      <c r="E270" s="122"/>
      <c r="F270" s="118"/>
    </row>
    <row r="271" spans="2:6" x14ac:dyDescent="0.35">
      <c r="B271" s="120" t="s">
        <v>403</v>
      </c>
      <c r="C271" s="120" t="s">
        <v>84</v>
      </c>
      <c r="D271" s="126"/>
      <c r="E271" s="122"/>
      <c r="F271" s="118"/>
    </row>
    <row r="272" spans="2:6" x14ac:dyDescent="0.35">
      <c r="B272" s="120" t="s">
        <v>404</v>
      </c>
      <c r="C272" s="120" t="s">
        <v>84</v>
      </c>
      <c r="D272" s="126">
        <v>1700</v>
      </c>
      <c r="E272" s="122"/>
      <c r="F272" s="118"/>
    </row>
    <row r="273" spans="2:6" x14ac:dyDescent="0.35">
      <c r="B273" s="120" t="s">
        <v>405</v>
      </c>
      <c r="C273" s="120" t="s">
        <v>84</v>
      </c>
      <c r="D273" s="126">
        <v>2981</v>
      </c>
      <c r="E273" s="122"/>
      <c r="F273" s="118"/>
    </row>
    <row r="274" spans="2:6" x14ac:dyDescent="0.35">
      <c r="B274" s="120" t="s">
        <v>405</v>
      </c>
      <c r="C274" s="120" t="s">
        <v>26</v>
      </c>
      <c r="D274" s="126">
        <v>720</v>
      </c>
      <c r="E274" s="122"/>
      <c r="F274" s="118"/>
    </row>
    <row r="275" spans="2:6" x14ac:dyDescent="0.35">
      <c r="B275" s="120" t="s">
        <v>406</v>
      </c>
      <c r="C275" s="120" t="s">
        <v>84</v>
      </c>
      <c r="D275" s="126">
        <v>1646</v>
      </c>
      <c r="E275" s="122"/>
      <c r="F275" s="118"/>
    </row>
    <row r="276" spans="2:6" x14ac:dyDescent="0.35">
      <c r="B276" s="120" t="s">
        <v>407</v>
      </c>
      <c r="C276" s="120" t="s">
        <v>408</v>
      </c>
      <c r="D276" s="126">
        <v>4900</v>
      </c>
      <c r="E276" s="122"/>
      <c r="F276" s="118"/>
    </row>
    <row r="277" spans="2:6" x14ac:dyDescent="0.35">
      <c r="B277" s="120" t="s">
        <v>409</v>
      </c>
      <c r="C277" s="120" t="s">
        <v>84</v>
      </c>
      <c r="D277" s="126">
        <v>755</v>
      </c>
      <c r="E277" s="122"/>
      <c r="F277" s="118"/>
    </row>
    <row r="278" spans="2:6" x14ac:dyDescent="0.35">
      <c r="B278" s="120" t="s">
        <v>410</v>
      </c>
      <c r="C278" s="120" t="s">
        <v>260</v>
      </c>
      <c r="D278" s="126">
        <v>470</v>
      </c>
      <c r="E278" s="122"/>
      <c r="F278" s="118"/>
    </row>
    <row r="279" spans="2:6" x14ac:dyDescent="0.35">
      <c r="B279" s="120" t="s">
        <v>411</v>
      </c>
      <c r="C279" s="120" t="s">
        <v>82</v>
      </c>
      <c r="D279" s="126">
        <v>110</v>
      </c>
      <c r="E279" s="122"/>
      <c r="F279" s="118"/>
    </row>
    <row r="280" spans="2:6" x14ac:dyDescent="0.35">
      <c r="B280" s="120" t="s">
        <v>412</v>
      </c>
      <c r="C280" s="120" t="s">
        <v>141</v>
      </c>
      <c r="D280" s="126">
        <v>50</v>
      </c>
      <c r="E280" s="122"/>
      <c r="F280" s="118"/>
    </row>
    <row r="281" spans="2:6" x14ac:dyDescent="0.35">
      <c r="B281" s="120" t="s">
        <v>413</v>
      </c>
      <c r="C281" s="120" t="s">
        <v>414</v>
      </c>
      <c r="D281" s="126">
        <v>145</v>
      </c>
      <c r="E281" s="122"/>
      <c r="F281" s="118"/>
    </row>
    <row r="282" spans="2:6" x14ac:dyDescent="0.35">
      <c r="B282" s="120" t="s">
        <v>415</v>
      </c>
      <c r="C282" s="120" t="s">
        <v>416</v>
      </c>
      <c r="D282" s="126">
        <v>470</v>
      </c>
      <c r="E282" s="122"/>
      <c r="F282" s="118"/>
    </row>
    <row r="283" spans="2:6" x14ac:dyDescent="0.35">
      <c r="B283" s="120" t="s">
        <v>417</v>
      </c>
      <c r="C283" s="120" t="s">
        <v>82</v>
      </c>
      <c r="D283" s="126">
        <v>820</v>
      </c>
      <c r="E283" s="122"/>
      <c r="F283" s="118"/>
    </row>
    <row r="284" spans="2:6" x14ac:dyDescent="0.35">
      <c r="B284" s="120" t="s">
        <v>418</v>
      </c>
      <c r="C284" s="120" t="s">
        <v>82</v>
      </c>
      <c r="D284" s="126">
        <v>765</v>
      </c>
      <c r="E284" s="122"/>
      <c r="F284" s="118"/>
    </row>
    <row r="285" spans="2:6" x14ac:dyDescent="0.35">
      <c r="B285" s="120" t="s">
        <v>30</v>
      </c>
      <c r="C285" s="120" t="s">
        <v>82</v>
      </c>
      <c r="D285" s="126">
        <v>270</v>
      </c>
      <c r="E285" s="122"/>
      <c r="F285" s="118"/>
    </row>
    <row r="286" spans="2:6" x14ac:dyDescent="0.35">
      <c r="B286" s="120" t="s">
        <v>419</v>
      </c>
      <c r="C286" s="120" t="s">
        <v>85</v>
      </c>
      <c r="D286" s="126">
        <v>175</v>
      </c>
      <c r="E286" s="122"/>
      <c r="F286" s="118"/>
    </row>
    <row r="287" spans="2:6" x14ac:dyDescent="0.35">
      <c r="B287" s="120" t="s">
        <v>419</v>
      </c>
      <c r="C287" s="120" t="s">
        <v>29</v>
      </c>
      <c r="D287" s="126">
        <v>370</v>
      </c>
      <c r="E287" s="122"/>
      <c r="F287" s="118"/>
    </row>
    <row r="288" spans="2:6" x14ac:dyDescent="0.35">
      <c r="B288" s="120" t="s">
        <v>419</v>
      </c>
      <c r="C288" s="120" t="s">
        <v>82</v>
      </c>
      <c r="D288" s="126">
        <v>1045</v>
      </c>
      <c r="E288" s="122"/>
      <c r="F288" s="118"/>
    </row>
    <row r="289" spans="2:6" x14ac:dyDescent="0.35">
      <c r="B289" s="120" t="s">
        <v>420</v>
      </c>
      <c r="C289" s="120" t="s">
        <v>260</v>
      </c>
      <c r="D289" s="126">
        <v>340</v>
      </c>
      <c r="E289" s="122"/>
      <c r="F289" s="118"/>
    </row>
    <row r="290" spans="2:6" x14ac:dyDescent="0.35">
      <c r="B290" s="120" t="s">
        <v>420</v>
      </c>
      <c r="C290" s="120" t="s">
        <v>205</v>
      </c>
      <c r="D290" s="126">
        <v>85</v>
      </c>
      <c r="E290" s="122"/>
      <c r="F290" s="118"/>
    </row>
    <row r="291" spans="2:6" x14ac:dyDescent="0.35">
      <c r="B291" s="120" t="s">
        <v>421</v>
      </c>
      <c r="C291" s="120" t="s">
        <v>422</v>
      </c>
      <c r="D291" s="126">
        <v>875</v>
      </c>
      <c r="E291" s="122"/>
      <c r="F291" s="118"/>
    </row>
    <row r="292" spans="2:6" x14ac:dyDescent="0.35">
      <c r="B292" s="120" t="s">
        <v>421</v>
      </c>
      <c r="C292" s="120" t="s">
        <v>141</v>
      </c>
      <c r="D292" s="126">
        <v>1730</v>
      </c>
      <c r="E292" s="122"/>
      <c r="F292" s="118"/>
    </row>
    <row r="293" spans="2:6" x14ac:dyDescent="0.35">
      <c r="B293" s="120" t="s">
        <v>423</v>
      </c>
      <c r="C293" s="120" t="s">
        <v>85</v>
      </c>
      <c r="D293" s="126">
        <v>70</v>
      </c>
      <c r="E293" s="122"/>
      <c r="F293" s="118"/>
    </row>
    <row r="294" spans="2:6" x14ac:dyDescent="0.35">
      <c r="B294" s="120" t="s">
        <v>424</v>
      </c>
      <c r="C294" s="120" t="s">
        <v>205</v>
      </c>
      <c r="D294" s="126">
        <v>800</v>
      </c>
      <c r="E294" s="122"/>
      <c r="F294" s="118"/>
    </row>
    <row r="295" spans="2:6" x14ac:dyDescent="0.35">
      <c r="B295" s="120" t="s">
        <v>425</v>
      </c>
      <c r="C295" s="120" t="s">
        <v>85</v>
      </c>
      <c r="D295" s="126">
        <v>100</v>
      </c>
      <c r="E295" s="122"/>
      <c r="F295" s="118"/>
    </row>
    <row r="296" spans="2:6" x14ac:dyDescent="0.35">
      <c r="B296" s="120" t="s">
        <v>426</v>
      </c>
      <c r="C296" s="120" t="s">
        <v>85</v>
      </c>
      <c r="D296" s="121">
        <v>197.8</v>
      </c>
      <c r="E296" s="122"/>
      <c r="F296" s="118"/>
    </row>
    <row r="297" spans="2:6" x14ac:dyDescent="0.35">
      <c r="B297" s="120" t="s">
        <v>427</v>
      </c>
      <c r="C297" s="120" t="s">
        <v>82</v>
      </c>
      <c r="D297" s="126">
        <v>1090</v>
      </c>
      <c r="E297" s="122"/>
      <c r="F297" s="118"/>
    </row>
    <row r="298" spans="2:6" x14ac:dyDescent="0.35">
      <c r="B298" s="120" t="s">
        <v>427</v>
      </c>
      <c r="C298" s="120" t="s">
        <v>374</v>
      </c>
      <c r="D298" s="126">
        <v>114</v>
      </c>
      <c r="E298" s="122"/>
      <c r="F298" s="118"/>
    </row>
    <row r="299" spans="2:6" x14ac:dyDescent="0.35">
      <c r="B299" s="120" t="s">
        <v>427</v>
      </c>
      <c r="C299" s="120" t="s">
        <v>428</v>
      </c>
      <c r="D299" s="126">
        <v>170</v>
      </c>
      <c r="E299" s="122"/>
      <c r="F299" s="118"/>
    </row>
    <row r="300" spans="2:6" x14ac:dyDescent="0.35">
      <c r="B300" s="120" t="s">
        <v>429</v>
      </c>
      <c r="C300" s="120" t="s">
        <v>84</v>
      </c>
      <c r="D300" s="126">
        <v>1385</v>
      </c>
      <c r="E300" s="122"/>
      <c r="F300" s="118"/>
    </row>
    <row r="301" spans="2:6" x14ac:dyDescent="0.35">
      <c r="B301" s="120" t="s">
        <v>429</v>
      </c>
      <c r="C301" s="120" t="s">
        <v>26</v>
      </c>
      <c r="D301" s="126">
        <v>315</v>
      </c>
      <c r="E301" s="122"/>
      <c r="F301" s="118"/>
    </row>
    <row r="302" spans="2:6" x14ac:dyDescent="0.35">
      <c r="B302" s="120" t="s">
        <v>430</v>
      </c>
      <c r="C302" s="120" t="s">
        <v>82</v>
      </c>
      <c r="D302" s="121">
        <v>168.8</v>
      </c>
      <c r="E302" s="122"/>
      <c r="F302" s="118"/>
    </row>
    <row r="303" spans="2:6" x14ac:dyDescent="0.35">
      <c r="B303" s="120" t="s">
        <v>431</v>
      </c>
      <c r="C303" s="120" t="s">
        <v>205</v>
      </c>
      <c r="D303" s="126">
        <v>40</v>
      </c>
      <c r="E303" s="122"/>
      <c r="F303" s="118"/>
    </row>
    <row r="304" spans="2:6" x14ac:dyDescent="0.35">
      <c r="B304" s="120" t="s">
        <v>432</v>
      </c>
      <c r="C304" s="120" t="s">
        <v>433</v>
      </c>
      <c r="D304" s="121">
        <v>1615.15</v>
      </c>
      <c r="E304" s="122"/>
      <c r="F304" s="118"/>
    </row>
    <row r="305" spans="2:6" x14ac:dyDescent="0.35">
      <c r="B305" s="120" t="s">
        <v>434</v>
      </c>
      <c r="C305" s="120" t="s">
        <v>29</v>
      </c>
      <c r="D305" s="121">
        <v>668.25</v>
      </c>
      <c r="E305" s="122"/>
      <c r="F305" s="118"/>
    </row>
    <row r="306" spans="2:6" x14ac:dyDescent="0.35">
      <c r="B306" s="120" t="s">
        <v>435</v>
      </c>
      <c r="C306" s="120" t="s">
        <v>29</v>
      </c>
      <c r="D306" s="126">
        <v>762</v>
      </c>
      <c r="E306" s="122"/>
      <c r="F306" s="118"/>
    </row>
    <row r="307" spans="2:6" x14ac:dyDescent="0.35">
      <c r="B307" s="120" t="s">
        <v>436</v>
      </c>
      <c r="C307" s="120" t="s">
        <v>84</v>
      </c>
      <c r="D307" s="126">
        <v>1240</v>
      </c>
      <c r="E307" s="122"/>
      <c r="F307" s="118"/>
    </row>
    <row r="308" spans="2:6" x14ac:dyDescent="0.35">
      <c r="B308" s="120" t="s">
        <v>437</v>
      </c>
      <c r="C308" s="120" t="s">
        <v>82</v>
      </c>
      <c r="D308" s="126">
        <v>330</v>
      </c>
      <c r="E308" s="122"/>
      <c r="F308" s="118"/>
    </row>
    <row r="309" spans="2:6" x14ac:dyDescent="0.35">
      <c r="B309" s="120" t="s">
        <v>438</v>
      </c>
      <c r="C309" s="120" t="s">
        <v>82</v>
      </c>
      <c r="D309" s="126">
        <v>300</v>
      </c>
      <c r="E309" s="122"/>
      <c r="F309" s="118"/>
    </row>
    <row r="310" spans="2:6" x14ac:dyDescent="0.35">
      <c r="B310" s="120" t="s">
        <v>439</v>
      </c>
      <c r="C310" s="120" t="s">
        <v>82</v>
      </c>
      <c r="D310" s="126">
        <v>140</v>
      </c>
      <c r="E310" s="122"/>
      <c r="F310" s="118"/>
    </row>
    <row r="311" spans="2:6" x14ac:dyDescent="0.35">
      <c r="B311" s="120" t="s">
        <v>439</v>
      </c>
      <c r="C311" s="120" t="s">
        <v>370</v>
      </c>
      <c r="D311" s="121">
        <v>1242</v>
      </c>
      <c r="E311" s="122"/>
      <c r="F311" s="118"/>
    </row>
    <row r="312" spans="2:6" x14ac:dyDescent="0.35">
      <c r="B312" s="120" t="s">
        <v>439</v>
      </c>
      <c r="C312" s="120" t="s">
        <v>433</v>
      </c>
      <c r="D312" s="126">
        <v>2940</v>
      </c>
      <c r="E312" s="122"/>
      <c r="F312" s="136"/>
    </row>
    <row r="313" spans="2:6" x14ac:dyDescent="0.35">
      <c r="B313" s="120" t="s">
        <v>440</v>
      </c>
      <c r="C313" s="120" t="s">
        <v>441</v>
      </c>
      <c r="D313" s="126">
        <v>195</v>
      </c>
      <c r="E313" s="122"/>
      <c r="F313" s="118"/>
    </row>
    <row r="314" spans="2:6" x14ac:dyDescent="0.35">
      <c r="B314" s="120" t="s">
        <v>440</v>
      </c>
      <c r="C314" s="120" t="s">
        <v>82</v>
      </c>
      <c r="D314" s="126">
        <v>2151</v>
      </c>
      <c r="E314" s="122"/>
      <c r="F314" s="118"/>
    </row>
    <row r="315" spans="2:6" x14ac:dyDescent="0.35">
      <c r="B315" s="120" t="s">
        <v>442</v>
      </c>
      <c r="C315" s="120" t="s">
        <v>82</v>
      </c>
      <c r="D315" s="126">
        <v>3225</v>
      </c>
      <c r="E315" s="122"/>
      <c r="F315" s="118"/>
    </row>
    <row r="316" spans="2:6" x14ac:dyDescent="0.35">
      <c r="B316" s="120" t="s">
        <v>123</v>
      </c>
      <c r="C316" s="120" t="s">
        <v>82</v>
      </c>
      <c r="D316" s="126">
        <v>420</v>
      </c>
      <c r="E316" s="122"/>
      <c r="F316" s="118"/>
    </row>
    <row r="317" spans="2:6" x14ac:dyDescent="0.35">
      <c r="B317" s="120" t="s">
        <v>443</v>
      </c>
      <c r="C317" s="120" t="s">
        <v>82</v>
      </c>
      <c r="D317" s="126">
        <v>2265</v>
      </c>
      <c r="E317" s="122"/>
      <c r="F317" s="118"/>
    </row>
    <row r="318" spans="2:6" x14ac:dyDescent="0.35">
      <c r="B318" s="120" t="s">
        <v>444</v>
      </c>
      <c r="C318" s="120" t="s">
        <v>82</v>
      </c>
      <c r="D318" s="126">
        <v>4255</v>
      </c>
      <c r="E318" s="122"/>
      <c r="F318" s="118"/>
    </row>
    <row r="319" spans="2:6" x14ac:dyDescent="0.35">
      <c r="B319" s="120" t="s">
        <v>445</v>
      </c>
      <c r="C319" s="120" t="s">
        <v>446</v>
      </c>
      <c r="D319" s="126">
        <v>155</v>
      </c>
      <c r="E319" s="122"/>
      <c r="F319" s="118"/>
    </row>
    <row r="320" spans="2:6" x14ac:dyDescent="0.35">
      <c r="B320" s="120" t="s">
        <v>447</v>
      </c>
      <c r="C320" s="120" t="s">
        <v>446</v>
      </c>
      <c r="D320" s="126">
        <v>180</v>
      </c>
      <c r="E320" s="122"/>
      <c r="F320" s="118"/>
    </row>
    <row r="321" spans="2:6" x14ac:dyDescent="0.35">
      <c r="B321" s="120" t="s">
        <v>448</v>
      </c>
      <c r="C321" s="120" t="s">
        <v>449</v>
      </c>
      <c r="D321" s="126">
        <v>1427</v>
      </c>
      <c r="E321" s="122"/>
      <c r="F321" s="118"/>
    </row>
    <row r="322" spans="2:6" x14ac:dyDescent="0.35">
      <c r="B322" s="120" t="s">
        <v>450</v>
      </c>
      <c r="C322" s="120" t="s">
        <v>84</v>
      </c>
      <c r="D322" s="126">
        <v>625</v>
      </c>
      <c r="E322" s="122"/>
      <c r="F322" s="118"/>
    </row>
    <row r="323" spans="2:6" x14ac:dyDescent="0.35">
      <c r="B323" s="120" t="s">
        <v>450</v>
      </c>
      <c r="C323" s="120" t="s">
        <v>26</v>
      </c>
      <c r="D323" s="126">
        <v>230</v>
      </c>
      <c r="E323" s="122"/>
      <c r="F323" s="118"/>
    </row>
    <row r="324" spans="2:6" x14ac:dyDescent="0.35">
      <c r="B324" s="120" t="s">
        <v>451</v>
      </c>
      <c r="C324" s="120" t="s">
        <v>26</v>
      </c>
      <c r="D324" s="126">
        <v>752</v>
      </c>
      <c r="E324" s="122"/>
      <c r="F324" s="118"/>
    </row>
    <row r="325" spans="2:6" x14ac:dyDescent="0.35">
      <c r="B325" s="120" t="s">
        <v>452</v>
      </c>
      <c r="C325" s="120" t="s">
        <v>428</v>
      </c>
      <c r="D325" s="126">
        <v>65</v>
      </c>
      <c r="E325" s="122"/>
      <c r="F325" s="118"/>
    </row>
    <row r="326" spans="2:6" x14ac:dyDescent="0.35">
      <c r="B326" s="120" t="s">
        <v>453</v>
      </c>
      <c r="C326" s="120" t="s">
        <v>26</v>
      </c>
      <c r="D326" s="121">
        <v>400</v>
      </c>
      <c r="E326" s="122"/>
      <c r="F326" s="118"/>
    </row>
    <row r="327" spans="2:6" x14ac:dyDescent="0.35">
      <c r="B327" s="120"/>
      <c r="C327" s="120"/>
      <c r="D327" s="131"/>
      <c r="E327" s="122"/>
      <c r="F327" s="118"/>
    </row>
    <row r="328" spans="2:6" x14ac:dyDescent="0.35">
      <c r="B328" s="119" t="s">
        <v>454</v>
      </c>
      <c r="C328" s="120"/>
      <c r="D328" s="131"/>
      <c r="E328" s="122"/>
      <c r="F328" s="118"/>
    </row>
    <row r="329" spans="2:6" x14ac:dyDescent="0.35">
      <c r="B329" s="120" t="s">
        <v>455</v>
      </c>
      <c r="C329" s="120" t="s">
        <v>84</v>
      </c>
      <c r="D329" s="121">
        <v>425.3</v>
      </c>
      <c r="E329" s="122"/>
      <c r="F329" s="118"/>
    </row>
    <row r="330" spans="2:6" x14ac:dyDescent="0.35">
      <c r="B330" s="120" t="s">
        <v>455</v>
      </c>
      <c r="C330" s="120" t="s">
        <v>26</v>
      </c>
      <c r="D330" s="121">
        <v>117.5</v>
      </c>
      <c r="E330" s="122"/>
      <c r="F330" s="118"/>
    </row>
    <row r="331" spans="2:6" x14ac:dyDescent="0.35">
      <c r="B331" s="120" t="s">
        <v>455</v>
      </c>
      <c r="C331" s="120" t="s">
        <v>433</v>
      </c>
      <c r="D331" s="121">
        <v>1299</v>
      </c>
      <c r="E331" s="122"/>
      <c r="F331" s="118"/>
    </row>
    <row r="332" spans="2:6" x14ac:dyDescent="0.35">
      <c r="B332" s="120" t="s">
        <v>456</v>
      </c>
      <c r="C332" s="120" t="s">
        <v>26</v>
      </c>
      <c r="D332" s="121">
        <v>68.2</v>
      </c>
      <c r="E332" s="122"/>
      <c r="F332" s="118"/>
    </row>
    <row r="333" spans="2:6" x14ac:dyDescent="0.35">
      <c r="B333" s="120" t="s">
        <v>457</v>
      </c>
      <c r="C333" s="120" t="s">
        <v>84</v>
      </c>
      <c r="D333" s="121">
        <v>68.2</v>
      </c>
      <c r="E333" s="122"/>
      <c r="F333" s="118"/>
    </row>
    <row r="334" spans="2:6" x14ac:dyDescent="0.35">
      <c r="B334" s="120" t="s">
        <v>32</v>
      </c>
      <c r="C334" s="120" t="s">
        <v>26</v>
      </c>
      <c r="D334" s="121">
        <v>117.5</v>
      </c>
      <c r="E334" s="122"/>
      <c r="F334" s="118"/>
    </row>
    <row r="335" spans="2:6" x14ac:dyDescent="0.35">
      <c r="B335" s="120" t="s">
        <v>32</v>
      </c>
      <c r="C335" s="120" t="s">
        <v>408</v>
      </c>
      <c r="D335" s="121">
        <v>1676.5</v>
      </c>
      <c r="E335" s="122"/>
      <c r="F335" s="118"/>
    </row>
    <row r="336" spans="2:6" x14ac:dyDescent="0.35">
      <c r="B336" s="120" t="s">
        <v>458</v>
      </c>
      <c r="C336" s="120" t="s">
        <v>84</v>
      </c>
      <c r="D336" s="121">
        <v>476.4</v>
      </c>
      <c r="E336" s="122"/>
      <c r="F336" s="118"/>
    </row>
    <row r="337" spans="2:6" x14ac:dyDescent="0.35">
      <c r="B337" s="120" t="s">
        <v>458</v>
      </c>
      <c r="C337" s="120" t="s">
        <v>26</v>
      </c>
      <c r="D337" s="121">
        <v>122.9</v>
      </c>
      <c r="E337" s="122"/>
      <c r="F337" s="118"/>
    </row>
    <row r="338" spans="2:6" x14ac:dyDescent="0.35">
      <c r="B338" s="120" t="s">
        <v>458</v>
      </c>
      <c r="C338" s="120" t="s">
        <v>408</v>
      </c>
      <c r="D338" s="121">
        <v>1352.5</v>
      </c>
      <c r="E338" s="122"/>
      <c r="F338" s="118"/>
    </row>
    <row r="339" spans="2:6" x14ac:dyDescent="0.35">
      <c r="B339" s="120" t="s">
        <v>31</v>
      </c>
      <c r="C339" s="120" t="s">
        <v>84</v>
      </c>
      <c r="D339" s="121">
        <v>434.7</v>
      </c>
      <c r="E339" s="122"/>
      <c r="F339" s="118"/>
    </row>
    <row r="340" spans="2:6" x14ac:dyDescent="0.35">
      <c r="B340" s="120" t="s">
        <v>31</v>
      </c>
      <c r="C340" s="120" t="s">
        <v>26</v>
      </c>
      <c r="D340" s="121">
        <v>117.5</v>
      </c>
      <c r="E340" s="122"/>
      <c r="F340" s="118"/>
    </row>
    <row r="341" spans="2:6" x14ac:dyDescent="0.35">
      <c r="B341" s="120" t="s">
        <v>31</v>
      </c>
      <c r="C341" s="120" t="s">
        <v>408</v>
      </c>
      <c r="D341" s="121">
        <v>996.3</v>
      </c>
      <c r="E341" s="122"/>
      <c r="F341" s="118"/>
    </row>
    <row r="342" spans="2:6" x14ac:dyDescent="0.35">
      <c r="B342" s="120" t="s">
        <v>459</v>
      </c>
      <c r="C342" s="120" t="s">
        <v>408</v>
      </c>
      <c r="D342" s="121">
        <v>996.3</v>
      </c>
      <c r="E342" s="122"/>
      <c r="F342" s="118"/>
    </row>
    <row r="343" spans="2:6" x14ac:dyDescent="0.35">
      <c r="B343" s="120" t="s">
        <v>460</v>
      </c>
      <c r="C343" s="120" t="s">
        <v>84</v>
      </c>
      <c r="D343" s="121">
        <v>278.7</v>
      </c>
      <c r="E343" s="122"/>
      <c r="F343" s="118"/>
    </row>
    <row r="344" spans="2:6" x14ac:dyDescent="0.35">
      <c r="B344" s="120" t="s">
        <v>459</v>
      </c>
      <c r="C344" s="120" t="s">
        <v>82</v>
      </c>
      <c r="D344" s="121">
        <v>70.7</v>
      </c>
      <c r="E344" s="122"/>
      <c r="F344" s="118"/>
    </row>
    <row r="345" spans="2:6" x14ac:dyDescent="0.35">
      <c r="B345" s="120" t="s">
        <v>461</v>
      </c>
      <c r="C345" s="120" t="s">
        <v>26</v>
      </c>
      <c r="D345" s="121">
        <v>198.7</v>
      </c>
      <c r="E345" s="122"/>
      <c r="F345" s="118"/>
    </row>
    <row r="346" spans="2:6" x14ac:dyDescent="0.35">
      <c r="B346" s="120" t="s">
        <v>461</v>
      </c>
      <c r="C346" s="120" t="s">
        <v>84</v>
      </c>
      <c r="D346" s="121">
        <v>560</v>
      </c>
      <c r="E346" s="122"/>
      <c r="F346" s="118"/>
    </row>
    <row r="347" spans="2:6" x14ac:dyDescent="0.35">
      <c r="B347" s="120" t="s">
        <v>462</v>
      </c>
      <c r="C347" s="120" t="s">
        <v>26</v>
      </c>
      <c r="D347" s="121">
        <v>1280</v>
      </c>
      <c r="E347" s="122"/>
      <c r="F347" s="118"/>
    </row>
    <row r="348" spans="2:6" x14ac:dyDescent="0.35">
      <c r="B348" s="119" t="s">
        <v>463</v>
      </c>
      <c r="C348" s="120"/>
      <c r="D348" s="121"/>
      <c r="E348" s="137"/>
      <c r="F348" s="118"/>
    </row>
    <row r="349" spans="2:6" x14ac:dyDescent="0.35">
      <c r="B349" s="120" t="s">
        <v>464</v>
      </c>
      <c r="C349" s="120" t="s">
        <v>465</v>
      </c>
      <c r="D349" s="121">
        <v>110.4</v>
      </c>
      <c r="E349" s="137">
        <v>0.96</v>
      </c>
      <c r="F349" s="118"/>
    </row>
    <row r="350" spans="2:6" x14ac:dyDescent="0.35">
      <c r="B350" s="120" t="s">
        <v>464</v>
      </c>
      <c r="C350" s="120" t="s">
        <v>394</v>
      </c>
      <c r="D350" s="121">
        <v>110.4</v>
      </c>
      <c r="E350" s="137">
        <v>0.96</v>
      </c>
      <c r="F350" s="118"/>
    </row>
    <row r="351" spans="2:6" x14ac:dyDescent="0.35">
      <c r="B351" s="120" t="s">
        <v>464</v>
      </c>
      <c r="C351" s="120" t="s">
        <v>236</v>
      </c>
      <c r="D351" s="121">
        <v>110.4</v>
      </c>
      <c r="E351" s="137">
        <v>0.96</v>
      </c>
      <c r="F351" s="118"/>
    </row>
    <row r="352" spans="2:6" x14ac:dyDescent="0.35">
      <c r="B352" s="120" t="s">
        <v>464</v>
      </c>
      <c r="C352" s="120" t="s">
        <v>466</v>
      </c>
      <c r="D352" s="121">
        <v>148.5</v>
      </c>
      <c r="E352" s="137">
        <v>1.29</v>
      </c>
      <c r="F352" s="118"/>
    </row>
    <row r="353" spans="2:6" x14ac:dyDescent="0.35">
      <c r="B353" s="120" t="s">
        <v>464</v>
      </c>
      <c r="C353" s="120" t="s">
        <v>234</v>
      </c>
      <c r="D353" s="121">
        <v>190.9</v>
      </c>
      <c r="E353" s="137">
        <v>1.66</v>
      </c>
      <c r="F353" s="118"/>
    </row>
    <row r="354" spans="2:6" x14ac:dyDescent="0.35">
      <c r="B354" s="120" t="s">
        <v>467</v>
      </c>
      <c r="C354" s="120" t="s">
        <v>234</v>
      </c>
      <c r="D354" s="121">
        <v>232.3</v>
      </c>
      <c r="E354" s="137">
        <v>2.02</v>
      </c>
      <c r="F354" s="118"/>
    </row>
    <row r="355" spans="2:6" x14ac:dyDescent="0.35">
      <c r="B355" s="120" t="s">
        <v>468</v>
      </c>
      <c r="C355" s="120" t="s">
        <v>469</v>
      </c>
      <c r="D355" s="121">
        <v>364.5</v>
      </c>
      <c r="E355" s="137">
        <v>3.17</v>
      </c>
      <c r="F355" s="118"/>
    </row>
    <row r="356" spans="2:6" x14ac:dyDescent="0.35">
      <c r="B356" s="120" t="s">
        <v>470</v>
      </c>
      <c r="C356" s="120" t="s">
        <v>234</v>
      </c>
      <c r="D356" s="121">
        <v>325.39999999999998</v>
      </c>
      <c r="E356" s="137">
        <v>2.83</v>
      </c>
      <c r="F356" s="118"/>
    </row>
    <row r="357" spans="2:6" x14ac:dyDescent="0.35">
      <c r="B357" s="120" t="s">
        <v>471</v>
      </c>
      <c r="C357" s="120" t="s">
        <v>234</v>
      </c>
      <c r="D357" s="121">
        <v>196.6</v>
      </c>
      <c r="E357" s="137">
        <v>1.71</v>
      </c>
      <c r="F357" s="118"/>
    </row>
    <row r="358" spans="2:6" x14ac:dyDescent="0.35">
      <c r="B358" s="120" t="s">
        <v>472</v>
      </c>
      <c r="C358" s="120" t="s">
        <v>466</v>
      </c>
      <c r="D358" s="121">
        <v>280.60000000000002</v>
      </c>
      <c r="E358" s="137">
        <v>2.44</v>
      </c>
      <c r="F358" s="118"/>
    </row>
    <row r="359" spans="2:6" x14ac:dyDescent="0.35">
      <c r="B359" s="120" t="s">
        <v>472</v>
      </c>
      <c r="C359" s="120" t="s">
        <v>234</v>
      </c>
      <c r="D359" s="121">
        <v>410.5</v>
      </c>
      <c r="E359" s="137">
        <v>4.2</v>
      </c>
      <c r="F359" s="118"/>
    </row>
    <row r="360" spans="2:6" x14ac:dyDescent="0.35">
      <c r="B360" s="120" t="s">
        <v>473</v>
      </c>
      <c r="C360" s="120" t="s">
        <v>474</v>
      </c>
      <c r="D360" s="121">
        <v>152.30000000000001</v>
      </c>
      <c r="E360" s="137">
        <v>0.53</v>
      </c>
      <c r="F360" s="118"/>
    </row>
    <row r="361" spans="2:6" x14ac:dyDescent="0.35">
      <c r="B361" s="120" t="s">
        <v>475</v>
      </c>
      <c r="C361" s="120" t="s">
        <v>474</v>
      </c>
      <c r="D361" s="121">
        <v>152.30000000000001</v>
      </c>
      <c r="E361" s="137">
        <v>0.53</v>
      </c>
      <c r="F361" s="118"/>
    </row>
    <row r="362" spans="2:6" x14ac:dyDescent="0.35">
      <c r="B362" s="120" t="s">
        <v>476</v>
      </c>
      <c r="C362" s="120" t="s">
        <v>234</v>
      </c>
      <c r="D362" s="121">
        <v>196.6</v>
      </c>
      <c r="E362" s="137">
        <v>2</v>
      </c>
      <c r="F362" s="118"/>
    </row>
    <row r="363" spans="2:6" x14ac:dyDescent="0.35">
      <c r="B363" s="120" t="s">
        <v>477</v>
      </c>
      <c r="C363" s="120" t="s">
        <v>236</v>
      </c>
      <c r="D363" s="121">
        <v>148.30000000000001</v>
      </c>
      <c r="E363" s="137">
        <v>1.29</v>
      </c>
      <c r="F363" s="118"/>
    </row>
    <row r="364" spans="2:6" x14ac:dyDescent="0.35">
      <c r="B364" s="120" t="s">
        <v>477</v>
      </c>
      <c r="C364" s="120" t="s">
        <v>474</v>
      </c>
      <c r="D364" s="121">
        <v>152.30000000000001</v>
      </c>
      <c r="E364" s="137">
        <v>0.53</v>
      </c>
      <c r="F364" s="118"/>
    </row>
    <row r="365" spans="2:6" x14ac:dyDescent="0.35">
      <c r="B365" s="120" t="s">
        <v>478</v>
      </c>
      <c r="C365" s="120" t="s">
        <v>234</v>
      </c>
      <c r="D365" s="121">
        <v>196.6</v>
      </c>
      <c r="E365" s="137">
        <v>1.71</v>
      </c>
      <c r="F365" s="118"/>
    </row>
    <row r="366" spans="2:6" x14ac:dyDescent="0.35">
      <c r="B366" s="120" t="s">
        <v>478</v>
      </c>
      <c r="C366" s="120" t="s">
        <v>236</v>
      </c>
      <c r="D366" s="121">
        <v>148.30000000000001</v>
      </c>
      <c r="E366" s="137">
        <v>1.29</v>
      </c>
      <c r="F366" s="118"/>
    </row>
    <row r="367" spans="2:6" x14ac:dyDescent="0.35">
      <c r="B367" s="120" t="s">
        <v>478</v>
      </c>
      <c r="C367" s="120" t="s">
        <v>479</v>
      </c>
      <c r="D367" s="121">
        <v>152.30000000000001</v>
      </c>
      <c r="E367" s="137">
        <v>0.53</v>
      </c>
      <c r="F367" s="118"/>
    </row>
    <row r="368" spans="2:6" x14ac:dyDescent="0.35">
      <c r="B368" s="120" t="s">
        <v>480</v>
      </c>
      <c r="C368" s="120" t="s">
        <v>394</v>
      </c>
      <c r="D368" s="121">
        <v>39.1</v>
      </c>
      <c r="E368" s="137">
        <v>1.36</v>
      </c>
      <c r="F368" s="118"/>
    </row>
    <row r="369" spans="2:6" x14ac:dyDescent="0.35">
      <c r="B369" s="120" t="s">
        <v>481</v>
      </c>
      <c r="C369" s="120" t="s">
        <v>394</v>
      </c>
      <c r="D369" s="121">
        <v>39.1</v>
      </c>
      <c r="E369" s="137">
        <v>1.36</v>
      </c>
      <c r="F369" s="118"/>
    </row>
    <row r="370" spans="2:6" x14ac:dyDescent="0.35">
      <c r="B370" s="120" t="s">
        <v>482</v>
      </c>
      <c r="C370" s="120" t="s">
        <v>394</v>
      </c>
      <c r="D370" s="121">
        <v>39.1</v>
      </c>
      <c r="E370" s="137">
        <v>1.36</v>
      </c>
      <c r="F370" s="118"/>
    </row>
    <row r="371" spans="2:6" x14ac:dyDescent="0.35">
      <c r="B371" s="120" t="s">
        <v>483</v>
      </c>
      <c r="C371" s="120" t="s">
        <v>394</v>
      </c>
      <c r="D371" s="121">
        <v>39.1</v>
      </c>
      <c r="E371" s="137">
        <v>1.36</v>
      </c>
      <c r="F371" s="118"/>
    </row>
    <row r="372" spans="2:6" x14ac:dyDescent="0.35">
      <c r="B372" s="120" t="s">
        <v>484</v>
      </c>
      <c r="C372" s="120" t="s">
        <v>394</v>
      </c>
      <c r="D372" s="121">
        <v>39.1</v>
      </c>
      <c r="E372" s="137">
        <v>1.36</v>
      </c>
      <c r="F372" s="118"/>
    </row>
    <row r="373" spans="2:6" x14ac:dyDescent="0.35">
      <c r="B373" s="120" t="s">
        <v>485</v>
      </c>
      <c r="C373" s="120" t="s">
        <v>394</v>
      </c>
      <c r="D373" s="121">
        <v>39.1</v>
      </c>
      <c r="E373" s="137">
        <v>1.36</v>
      </c>
      <c r="F373" s="118"/>
    </row>
    <row r="374" spans="2:6" x14ac:dyDescent="0.35">
      <c r="B374" s="120" t="s">
        <v>486</v>
      </c>
      <c r="C374" s="120" t="s">
        <v>236</v>
      </c>
      <c r="D374" s="121">
        <v>110.4</v>
      </c>
      <c r="E374" s="137">
        <v>0.96</v>
      </c>
      <c r="F374" s="118"/>
    </row>
    <row r="375" spans="2:6" x14ac:dyDescent="0.35">
      <c r="B375" s="120" t="s">
        <v>486</v>
      </c>
      <c r="C375" s="120" t="s">
        <v>394</v>
      </c>
      <c r="D375" s="121">
        <v>110.4</v>
      </c>
      <c r="E375" s="137">
        <v>0.96</v>
      </c>
      <c r="F375" s="118"/>
    </row>
    <row r="376" spans="2:6" x14ac:dyDescent="0.35">
      <c r="B376" s="120" t="s">
        <v>487</v>
      </c>
      <c r="C376" s="120" t="s">
        <v>469</v>
      </c>
      <c r="D376" s="121">
        <v>70.099999999999994</v>
      </c>
      <c r="E376" s="137">
        <v>0</v>
      </c>
      <c r="F376" s="118"/>
    </row>
    <row r="377" spans="2:6" x14ac:dyDescent="0.35">
      <c r="B377" s="120" t="s">
        <v>488</v>
      </c>
      <c r="C377" s="120" t="s">
        <v>469</v>
      </c>
      <c r="D377" s="121">
        <v>80</v>
      </c>
      <c r="E377" s="137"/>
      <c r="F377" s="118"/>
    </row>
    <row r="378" spans="2:6" x14ac:dyDescent="0.35">
      <c r="B378" s="120" t="s">
        <v>489</v>
      </c>
      <c r="C378" s="118"/>
      <c r="D378" s="121">
        <v>3190.7</v>
      </c>
      <c r="E378" s="122"/>
      <c r="F378" s="118"/>
    </row>
    <row r="379" spans="2:6" x14ac:dyDescent="0.35">
      <c r="B379" s="120" t="s">
        <v>490</v>
      </c>
      <c r="C379" s="120" t="s">
        <v>491</v>
      </c>
      <c r="D379" s="121">
        <v>39</v>
      </c>
      <c r="E379" s="122"/>
      <c r="F379" s="118"/>
    </row>
    <row r="380" spans="2:6" x14ac:dyDescent="0.35">
      <c r="B380" s="120" t="s">
        <v>492</v>
      </c>
      <c r="C380" s="120" t="s">
        <v>493</v>
      </c>
      <c r="D380" s="121">
        <v>3190.7</v>
      </c>
      <c r="E380" s="122"/>
      <c r="F380" s="118"/>
    </row>
    <row r="381" spans="2:6" x14ac:dyDescent="0.35">
      <c r="B381" s="120" t="s">
        <v>492</v>
      </c>
      <c r="C381" s="120" t="s">
        <v>494</v>
      </c>
      <c r="D381" s="121">
        <v>3630.45</v>
      </c>
      <c r="E381" s="122"/>
      <c r="F381" s="118"/>
    </row>
    <row r="382" spans="2:6" x14ac:dyDescent="0.35">
      <c r="B382" s="120" t="s">
        <v>495</v>
      </c>
      <c r="C382" s="120" t="s">
        <v>494</v>
      </c>
      <c r="D382" s="121">
        <v>2900</v>
      </c>
      <c r="E382" s="122"/>
      <c r="F382" s="118"/>
    </row>
    <row r="383" spans="2:6" x14ac:dyDescent="0.35">
      <c r="B383" s="120" t="s">
        <v>496</v>
      </c>
      <c r="C383" s="118" t="s">
        <v>497</v>
      </c>
      <c r="D383" s="121">
        <v>365</v>
      </c>
      <c r="E383" s="122"/>
      <c r="F383" s="118"/>
    </row>
    <row r="384" spans="2:6" x14ac:dyDescent="0.35">
      <c r="B384" s="120" t="s">
        <v>498</v>
      </c>
      <c r="C384" s="118" t="s">
        <v>499</v>
      </c>
      <c r="D384" s="121">
        <v>759.13</v>
      </c>
      <c r="E384" s="122"/>
      <c r="F384" s="118"/>
    </row>
    <row r="385" spans="2:6" x14ac:dyDescent="0.35">
      <c r="B385" s="120"/>
      <c r="C385" s="118"/>
      <c r="D385" s="121"/>
      <c r="E385" s="122"/>
      <c r="F385" s="118"/>
    </row>
    <row r="386" spans="2:6" x14ac:dyDescent="0.35">
      <c r="B386" s="119" t="s">
        <v>55</v>
      </c>
      <c r="C386" s="138"/>
      <c r="D386" s="121"/>
      <c r="E386" s="122"/>
      <c r="F386" s="118"/>
    </row>
    <row r="387" spans="2:6" x14ac:dyDescent="0.35">
      <c r="B387" s="120" t="s">
        <v>500</v>
      </c>
      <c r="C387" s="120" t="s">
        <v>501</v>
      </c>
      <c r="D387" s="121">
        <v>264.5</v>
      </c>
      <c r="E387" s="139">
        <v>0.23</v>
      </c>
      <c r="F387" s="118"/>
    </row>
    <row r="388" spans="2:6" x14ac:dyDescent="0.35">
      <c r="B388" s="120" t="s">
        <v>502</v>
      </c>
      <c r="C388" s="138" t="s">
        <v>501</v>
      </c>
      <c r="D388" s="126">
        <v>695</v>
      </c>
      <c r="E388" s="122">
        <v>0.25</v>
      </c>
      <c r="F388" s="118"/>
    </row>
    <row r="389" spans="2:6" x14ac:dyDescent="0.35">
      <c r="B389" s="120" t="s">
        <v>503</v>
      </c>
      <c r="C389" s="138" t="s">
        <v>501</v>
      </c>
      <c r="D389" s="126">
        <v>552</v>
      </c>
      <c r="E389" s="122">
        <v>0.33</v>
      </c>
      <c r="F389" s="118"/>
    </row>
    <row r="390" spans="2:6" x14ac:dyDescent="0.35">
      <c r="B390" s="120" t="s">
        <v>504</v>
      </c>
      <c r="C390" s="138" t="s">
        <v>501</v>
      </c>
      <c r="D390" s="126">
        <v>506</v>
      </c>
      <c r="E390" s="122">
        <v>0.33</v>
      </c>
      <c r="F390" s="118"/>
    </row>
    <row r="391" spans="2:6" x14ac:dyDescent="0.35">
      <c r="B391" s="120" t="s">
        <v>505</v>
      </c>
      <c r="C391" s="138" t="s">
        <v>501</v>
      </c>
      <c r="D391" s="121"/>
      <c r="E391" s="122"/>
      <c r="F391" s="118"/>
    </row>
    <row r="392" spans="2:6" x14ac:dyDescent="0.35">
      <c r="B392" s="120" t="s">
        <v>506</v>
      </c>
      <c r="C392" s="138" t="s">
        <v>501</v>
      </c>
      <c r="D392" s="121">
        <v>264.5</v>
      </c>
      <c r="E392" s="122">
        <v>0.23</v>
      </c>
      <c r="F392" s="118"/>
    </row>
    <row r="393" spans="2:6" x14ac:dyDescent="0.35">
      <c r="B393" s="120" t="s">
        <v>507</v>
      </c>
      <c r="C393" s="138" t="s">
        <v>501</v>
      </c>
      <c r="D393" s="126">
        <v>552</v>
      </c>
      <c r="E393" s="122">
        <v>0.33</v>
      </c>
      <c r="F393" s="118"/>
    </row>
    <row r="394" spans="2:6" x14ac:dyDescent="0.35">
      <c r="B394" s="120" t="s">
        <v>508</v>
      </c>
      <c r="C394" s="138" t="s">
        <v>501</v>
      </c>
      <c r="D394" s="126">
        <v>552</v>
      </c>
      <c r="E394" s="122"/>
      <c r="F394" s="118"/>
    </row>
    <row r="395" spans="2:6" x14ac:dyDescent="0.35">
      <c r="B395" s="120" t="s">
        <v>509</v>
      </c>
      <c r="C395" s="138" t="s">
        <v>501</v>
      </c>
      <c r="D395" s="121">
        <v>264.5</v>
      </c>
      <c r="E395" s="122">
        <v>0.23</v>
      </c>
      <c r="F395" s="118"/>
    </row>
    <row r="396" spans="2:6" x14ac:dyDescent="0.35">
      <c r="B396" s="120" t="s">
        <v>244</v>
      </c>
      <c r="C396" s="138" t="s">
        <v>510</v>
      </c>
      <c r="D396" s="121">
        <v>264.5</v>
      </c>
      <c r="E396" s="122">
        <v>0.23</v>
      </c>
      <c r="F396" s="118"/>
    </row>
    <row r="397" spans="2:6" x14ac:dyDescent="0.35">
      <c r="B397" s="120" t="s">
        <v>511</v>
      </c>
      <c r="C397" s="138" t="s">
        <v>501</v>
      </c>
      <c r="D397" s="121">
        <v>264.5</v>
      </c>
      <c r="E397" s="122">
        <v>0.23</v>
      </c>
      <c r="F397" s="118"/>
    </row>
    <row r="398" spans="2:6" x14ac:dyDescent="0.35">
      <c r="B398" s="120" t="s">
        <v>512</v>
      </c>
      <c r="C398" s="138" t="s">
        <v>501</v>
      </c>
      <c r="D398" s="121">
        <v>379.5</v>
      </c>
      <c r="E398" s="122">
        <v>0.33</v>
      </c>
      <c r="F398" s="118"/>
    </row>
    <row r="399" spans="2:6" x14ac:dyDescent="0.35">
      <c r="B399" s="120" t="s">
        <v>513</v>
      </c>
      <c r="C399" s="138" t="s">
        <v>501</v>
      </c>
      <c r="D399" s="121">
        <v>379.5</v>
      </c>
      <c r="E399" s="122">
        <v>0.33</v>
      </c>
      <c r="F399" s="118"/>
    </row>
    <row r="400" spans="2:6" x14ac:dyDescent="0.35">
      <c r="B400" s="120" t="s">
        <v>514</v>
      </c>
      <c r="C400" s="138" t="s">
        <v>501</v>
      </c>
      <c r="D400" s="121">
        <v>264.5</v>
      </c>
      <c r="E400" s="122">
        <v>0.23</v>
      </c>
      <c r="F400" s="118"/>
    </row>
    <row r="401" spans="2:6" x14ac:dyDescent="0.35">
      <c r="B401" s="120" t="s">
        <v>515</v>
      </c>
      <c r="C401" s="138" t="s">
        <v>501</v>
      </c>
      <c r="D401" s="121">
        <v>264.5</v>
      </c>
      <c r="E401" s="122">
        <v>0.23</v>
      </c>
      <c r="F401" s="118"/>
    </row>
    <row r="402" spans="2:6" x14ac:dyDescent="0.35">
      <c r="B402" s="120" t="s">
        <v>516</v>
      </c>
      <c r="C402" s="138" t="s">
        <v>501</v>
      </c>
      <c r="D402" s="121">
        <v>2875</v>
      </c>
      <c r="E402" s="122">
        <v>0.26</v>
      </c>
      <c r="F402" s="118"/>
    </row>
    <row r="403" spans="2:6" x14ac:dyDescent="0.35">
      <c r="B403" s="120" t="s">
        <v>517</v>
      </c>
      <c r="C403" s="138" t="s">
        <v>501</v>
      </c>
      <c r="D403" s="121">
        <v>2875</v>
      </c>
      <c r="E403" s="122">
        <v>0.26</v>
      </c>
      <c r="F403" s="118"/>
    </row>
    <row r="404" spans="2:6" x14ac:dyDescent="0.35">
      <c r="B404" s="120" t="s">
        <v>518</v>
      </c>
      <c r="C404" s="138" t="s">
        <v>501</v>
      </c>
      <c r="D404" s="121">
        <v>886.84</v>
      </c>
      <c r="E404" s="122">
        <v>0.73</v>
      </c>
      <c r="F404" s="118"/>
    </row>
    <row r="405" spans="2:6" x14ac:dyDescent="0.35">
      <c r="B405" s="120" t="s">
        <v>519</v>
      </c>
      <c r="C405" s="138" t="s">
        <v>501</v>
      </c>
      <c r="D405" s="121">
        <v>700</v>
      </c>
      <c r="E405" s="122">
        <v>0.5</v>
      </c>
      <c r="F405" s="118"/>
    </row>
    <row r="406" spans="2:6" x14ac:dyDescent="0.35">
      <c r="B406" s="120" t="s">
        <v>520</v>
      </c>
      <c r="C406" s="138" t="s">
        <v>501</v>
      </c>
      <c r="D406" s="126">
        <v>921</v>
      </c>
      <c r="E406" s="122">
        <v>0.25</v>
      </c>
      <c r="F406" s="118"/>
    </row>
    <row r="407" spans="2:6" x14ac:dyDescent="0.35">
      <c r="B407" s="120" t="s">
        <v>521</v>
      </c>
      <c r="C407" s="138" t="s">
        <v>501</v>
      </c>
      <c r="D407" s="121">
        <v>287</v>
      </c>
      <c r="E407" s="122">
        <v>0.25</v>
      </c>
      <c r="F407" s="118"/>
    </row>
    <row r="408" spans="2:6" x14ac:dyDescent="0.35">
      <c r="B408" s="120" t="s">
        <v>522</v>
      </c>
      <c r="C408" s="120" t="s">
        <v>501</v>
      </c>
      <c r="D408" s="121">
        <v>264.5</v>
      </c>
      <c r="E408" s="139">
        <v>0.23</v>
      </c>
      <c r="F408" s="118"/>
    </row>
    <row r="409" spans="2:6" x14ac:dyDescent="0.35">
      <c r="B409" s="120" t="s">
        <v>523</v>
      </c>
      <c r="C409" s="120" t="s">
        <v>501</v>
      </c>
      <c r="D409" s="121">
        <v>575</v>
      </c>
      <c r="E409" s="139">
        <v>0.5</v>
      </c>
      <c r="F409" s="118"/>
    </row>
    <row r="410" spans="2:6" x14ac:dyDescent="0.35">
      <c r="B410" s="120" t="s">
        <v>524</v>
      </c>
      <c r="C410" s="138" t="s">
        <v>501</v>
      </c>
      <c r="D410" s="121">
        <v>747.5</v>
      </c>
      <c r="E410" s="122">
        <v>0.65</v>
      </c>
      <c r="F410" s="118"/>
    </row>
    <row r="411" spans="2:6" x14ac:dyDescent="0.35">
      <c r="B411" s="120" t="s">
        <v>525</v>
      </c>
      <c r="C411" s="138" t="s">
        <v>501</v>
      </c>
      <c r="D411" s="121">
        <v>575</v>
      </c>
      <c r="E411" s="122">
        <v>0.5</v>
      </c>
      <c r="F411" s="118"/>
    </row>
    <row r="412" spans="2:6" x14ac:dyDescent="0.35">
      <c r="B412" s="120" t="s">
        <v>526</v>
      </c>
      <c r="C412" s="138" t="s">
        <v>68</v>
      </c>
      <c r="D412" s="121">
        <v>700</v>
      </c>
      <c r="E412" s="122">
        <v>0.5</v>
      </c>
      <c r="F412" s="118"/>
    </row>
    <row r="413" spans="2:6" x14ac:dyDescent="0.35">
      <c r="B413" s="120" t="s">
        <v>527</v>
      </c>
      <c r="C413" s="138" t="s">
        <v>501</v>
      </c>
      <c r="D413" s="126">
        <v>1146</v>
      </c>
      <c r="E413" s="122">
        <v>0.5</v>
      </c>
      <c r="F413" s="118"/>
    </row>
    <row r="414" spans="2:6" x14ac:dyDescent="0.35">
      <c r="B414" s="120" t="s">
        <v>328</v>
      </c>
      <c r="C414" s="138" t="s">
        <v>501</v>
      </c>
      <c r="D414" s="121">
        <v>805</v>
      </c>
      <c r="E414" s="122">
        <v>0.7</v>
      </c>
      <c r="F414" s="118"/>
    </row>
    <row r="415" spans="2:6" x14ac:dyDescent="0.35">
      <c r="B415" s="120" t="s">
        <v>528</v>
      </c>
      <c r="C415" s="120" t="s">
        <v>501</v>
      </c>
      <c r="D415" s="121">
        <v>575</v>
      </c>
      <c r="E415" s="122">
        <v>0.5</v>
      </c>
      <c r="F415" s="118"/>
    </row>
    <row r="416" spans="2:6" x14ac:dyDescent="0.35">
      <c r="B416" s="120" t="s">
        <v>529</v>
      </c>
      <c r="C416" s="120" t="s">
        <v>530</v>
      </c>
      <c r="D416" s="121">
        <v>36.35</v>
      </c>
      <c r="E416" s="122">
        <v>0.49</v>
      </c>
      <c r="F416" s="118"/>
    </row>
    <row r="417" spans="2:6" x14ac:dyDescent="0.35">
      <c r="B417" s="120" t="s">
        <v>531</v>
      </c>
      <c r="C417" s="120" t="s">
        <v>532</v>
      </c>
      <c r="D417" s="121">
        <v>30</v>
      </c>
      <c r="E417" s="122">
        <v>30</v>
      </c>
      <c r="F417" s="118"/>
    </row>
    <row r="418" spans="2:6" x14ac:dyDescent="0.35">
      <c r="B418" s="119" t="s">
        <v>533</v>
      </c>
      <c r="C418" s="118"/>
      <c r="D418" s="121">
        <v>10.35</v>
      </c>
      <c r="E418" s="122">
        <v>0.45</v>
      </c>
      <c r="F418" s="118"/>
    </row>
    <row r="419" spans="2:6" x14ac:dyDescent="0.35">
      <c r="B419" s="120" t="s">
        <v>534</v>
      </c>
      <c r="C419" s="118" t="s">
        <v>199</v>
      </c>
      <c r="D419" s="126">
        <v>130</v>
      </c>
      <c r="E419" s="122"/>
      <c r="F419" s="118"/>
    </row>
    <row r="420" spans="2:6" x14ac:dyDescent="0.35">
      <c r="B420" s="120" t="s">
        <v>535</v>
      </c>
      <c r="C420" s="118" t="s">
        <v>234</v>
      </c>
      <c r="D420" s="126">
        <v>100</v>
      </c>
      <c r="E420" s="122"/>
      <c r="F420" s="118"/>
    </row>
    <row r="421" spans="2:6" x14ac:dyDescent="0.35">
      <c r="B421" s="120" t="s">
        <v>536</v>
      </c>
      <c r="C421" s="118" t="s">
        <v>537</v>
      </c>
      <c r="D421" s="131">
        <v>120</v>
      </c>
      <c r="E421" s="122"/>
      <c r="F421" s="118"/>
    </row>
    <row r="422" spans="2:6" x14ac:dyDescent="0.35">
      <c r="B422" s="140" t="s">
        <v>538</v>
      </c>
      <c r="C422" s="118"/>
      <c r="D422" s="130"/>
      <c r="E422" s="141"/>
      <c r="F422" s="118"/>
    </row>
    <row r="423" spans="2:6" x14ac:dyDescent="0.35">
      <c r="B423" s="112" t="s">
        <v>178</v>
      </c>
      <c r="C423" s="118"/>
      <c r="D423" s="130"/>
      <c r="E423" s="141"/>
      <c r="F423" s="118"/>
    </row>
    <row r="424" spans="2:6" x14ac:dyDescent="0.35">
      <c r="B424" s="142" t="s">
        <v>539</v>
      </c>
      <c r="C424" s="142" t="s">
        <v>540</v>
      </c>
      <c r="D424" s="126">
        <v>130</v>
      </c>
      <c r="E424" s="122"/>
      <c r="F424" s="118"/>
    </row>
    <row r="425" spans="2:6" x14ac:dyDescent="0.35">
      <c r="B425" s="142" t="s">
        <v>541</v>
      </c>
      <c r="C425" s="142" t="s">
        <v>540</v>
      </c>
      <c r="D425" s="126">
        <v>160</v>
      </c>
      <c r="E425" s="122"/>
      <c r="F425" s="118"/>
    </row>
    <row r="426" spans="2:6" x14ac:dyDescent="0.35">
      <c r="B426" s="142" t="s">
        <v>542</v>
      </c>
      <c r="C426" s="142" t="s">
        <v>540</v>
      </c>
      <c r="D426" s="126">
        <v>130</v>
      </c>
      <c r="E426" s="122"/>
      <c r="F426" s="118"/>
    </row>
    <row r="427" spans="2:6" x14ac:dyDescent="0.35">
      <c r="B427" s="142" t="s">
        <v>543</v>
      </c>
      <c r="C427" s="142" t="s">
        <v>540</v>
      </c>
      <c r="D427" s="126">
        <v>185</v>
      </c>
      <c r="E427" s="122"/>
      <c r="F427" s="118"/>
    </row>
    <row r="428" spans="2:6" x14ac:dyDescent="0.35">
      <c r="B428" s="143" t="s">
        <v>544</v>
      </c>
      <c r="C428" s="143" t="s">
        <v>545</v>
      </c>
      <c r="D428" s="144">
        <v>200</v>
      </c>
      <c r="E428" s="122"/>
      <c r="F428" s="118"/>
    </row>
    <row r="429" spans="2:6" x14ac:dyDescent="0.35">
      <c r="B429" s="143" t="s">
        <v>546</v>
      </c>
      <c r="C429" s="143" t="s">
        <v>547</v>
      </c>
      <c r="D429" s="144">
        <v>200</v>
      </c>
      <c r="E429" s="122"/>
      <c r="F429" s="118"/>
    </row>
    <row r="430" spans="2:6" x14ac:dyDescent="0.35">
      <c r="B430" s="143" t="s">
        <v>548</v>
      </c>
      <c r="C430" s="143" t="s">
        <v>549</v>
      </c>
      <c r="D430" s="144">
        <v>120</v>
      </c>
      <c r="E430" s="122"/>
      <c r="F430" s="118"/>
    </row>
    <row r="431" spans="2:6" x14ac:dyDescent="0.35">
      <c r="B431" s="142" t="s">
        <v>548</v>
      </c>
      <c r="C431" s="142" t="s">
        <v>550</v>
      </c>
      <c r="D431" s="144">
        <v>120</v>
      </c>
      <c r="E431" s="122"/>
      <c r="F431" s="118"/>
    </row>
    <row r="432" spans="2:6" x14ac:dyDescent="0.35">
      <c r="B432" s="142" t="s">
        <v>548</v>
      </c>
      <c r="C432" s="142" t="s">
        <v>551</v>
      </c>
      <c r="D432" s="144">
        <v>120</v>
      </c>
      <c r="E432" s="122"/>
      <c r="F432" s="118"/>
    </row>
    <row r="433" spans="2:6" x14ac:dyDescent="0.35">
      <c r="B433" s="142" t="s">
        <v>548</v>
      </c>
      <c r="C433" s="142" t="s">
        <v>552</v>
      </c>
      <c r="D433" s="144">
        <v>120</v>
      </c>
      <c r="E433" s="122"/>
      <c r="F433" s="118"/>
    </row>
    <row r="434" spans="2:6" x14ac:dyDescent="0.35">
      <c r="B434" s="142" t="s">
        <v>548</v>
      </c>
      <c r="C434" s="142" t="s">
        <v>553</v>
      </c>
      <c r="D434" s="144">
        <v>120</v>
      </c>
      <c r="E434" s="122"/>
      <c r="F434" s="118"/>
    </row>
    <row r="435" spans="2:6" x14ac:dyDescent="0.35">
      <c r="B435" s="143" t="s">
        <v>554</v>
      </c>
      <c r="C435" s="143" t="s">
        <v>555</v>
      </c>
      <c r="D435" s="144">
        <v>50</v>
      </c>
      <c r="E435" s="122"/>
      <c r="F435" s="118"/>
    </row>
    <row r="436" spans="2:6" x14ac:dyDescent="0.35">
      <c r="B436" s="143" t="s">
        <v>556</v>
      </c>
      <c r="C436" s="143" t="s">
        <v>540</v>
      </c>
      <c r="D436" s="144">
        <v>120</v>
      </c>
      <c r="E436" s="122"/>
      <c r="F436" s="118"/>
    </row>
    <row r="437" spans="2:6" x14ac:dyDescent="0.35">
      <c r="B437" s="143" t="s">
        <v>557</v>
      </c>
      <c r="C437" s="143" t="s">
        <v>540</v>
      </c>
      <c r="D437" s="144">
        <v>120</v>
      </c>
      <c r="E437" s="122"/>
      <c r="F437" s="118"/>
    </row>
    <row r="438" spans="2:6" x14ac:dyDescent="0.35">
      <c r="B438" s="143" t="s">
        <v>558</v>
      </c>
      <c r="C438" s="143" t="s">
        <v>559</v>
      </c>
      <c r="D438" s="144">
        <v>130</v>
      </c>
      <c r="E438" s="122"/>
      <c r="F438" s="118"/>
    </row>
    <row r="439" spans="2:6" x14ac:dyDescent="0.35">
      <c r="B439" s="143" t="s">
        <v>560</v>
      </c>
      <c r="C439" s="143" t="s">
        <v>304</v>
      </c>
      <c r="D439" s="144">
        <v>40</v>
      </c>
      <c r="E439" s="122"/>
      <c r="F439" s="118"/>
    </row>
    <row r="440" spans="2:6" x14ac:dyDescent="0.35">
      <c r="B440" s="145" t="s">
        <v>561</v>
      </c>
      <c r="C440" s="145"/>
      <c r="D440" s="146">
        <v>300</v>
      </c>
      <c r="E440" s="122"/>
      <c r="F440" s="118"/>
    </row>
    <row r="441" spans="2:6" x14ac:dyDescent="0.35">
      <c r="B441" s="145" t="s">
        <v>562</v>
      </c>
      <c r="C441" s="145"/>
      <c r="D441" s="146">
        <v>120</v>
      </c>
      <c r="E441" s="122"/>
      <c r="F441" s="118"/>
    </row>
    <row r="442" spans="2:6" x14ac:dyDescent="0.35">
      <c r="B442" s="143" t="s">
        <v>563</v>
      </c>
      <c r="C442" s="145"/>
      <c r="D442" s="146">
        <v>100</v>
      </c>
      <c r="E442" s="122"/>
      <c r="F442" s="118"/>
    </row>
    <row r="443" spans="2:6" ht="18" x14ac:dyDescent="0.4">
      <c r="B443" s="147" t="s">
        <v>462</v>
      </c>
      <c r="C443" s="148"/>
      <c r="D443" s="111">
        <v>115</v>
      </c>
    </row>
    <row r="444" spans="2:6" x14ac:dyDescent="0.35">
      <c r="B444" s="29" t="s">
        <v>564</v>
      </c>
      <c r="D444" s="111">
        <v>350</v>
      </c>
    </row>
    <row r="445" spans="2:6" x14ac:dyDescent="0.35">
      <c r="B445" s="29" t="s">
        <v>565</v>
      </c>
      <c r="D445" s="111">
        <v>590</v>
      </c>
    </row>
    <row r="446" spans="2:6" x14ac:dyDescent="0.35">
      <c r="B446" s="29" t="s">
        <v>566</v>
      </c>
      <c r="D446" s="111">
        <v>146</v>
      </c>
    </row>
    <row r="447" spans="2:6" x14ac:dyDescent="0.35">
      <c r="B447" s="29" t="s">
        <v>567</v>
      </c>
      <c r="D447" s="111">
        <v>410</v>
      </c>
    </row>
    <row r="448" spans="2:6" x14ac:dyDescent="0.35">
      <c r="B448" s="29" t="s">
        <v>568</v>
      </c>
      <c r="D448" s="111">
        <v>280</v>
      </c>
    </row>
    <row r="449" spans="2:4" x14ac:dyDescent="0.35">
      <c r="B449" s="29" t="s">
        <v>569</v>
      </c>
      <c r="D449" s="111">
        <v>1630</v>
      </c>
    </row>
    <row r="450" spans="2:4" s="29" customFormat="1" ht="14" x14ac:dyDescent="0.3">
      <c r="B450" s="29" t="s">
        <v>570</v>
      </c>
      <c r="C450" s="31" t="s">
        <v>26</v>
      </c>
      <c r="D450" s="149">
        <v>260</v>
      </c>
    </row>
    <row r="451" spans="2:4" s="29" customFormat="1" ht="14" x14ac:dyDescent="0.3">
      <c r="B451" s="29" t="s">
        <v>571</v>
      </c>
      <c r="C451" s="31"/>
      <c r="D451" s="111">
        <v>100</v>
      </c>
    </row>
    <row r="452" spans="2:4" s="29" customFormat="1" ht="14" x14ac:dyDescent="0.3">
      <c r="B452" s="150" t="s">
        <v>572</v>
      </c>
      <c r="C452" s="151"/>
      <c r="D452" s="152">
        <v>5</v>
      </c>
    </row>
    <row r="453" spans="2:4" s="29" customFormat="1" ht="14" x14ac:dyDescent="0.3">
      <c r="B453" s="150" t="s">
        <v>65</v>
      </c>
      <c r="C453" s="151"/>
      <c r="D453" s="152">
        <v>450</v>
      </c>
    </row>
    <row r="454" spans="2:4" s="29" customFormat="1" ht="14" x14ac:dyDescent="0.3">
      <c r="B454" s="29" t="s">
        <v>573</v>
      </c>
      <c r="C454" s="31" t="s">
        <v>574</v>
      </c>
      <c r="D454" s="149">
        <v>180</v>
      </c>
    </row>
    <row r="455" spans="2:4" s="29" customFormat="1" ht="14" x14ac:dyDescent="0.3">
      <c r="B455" s="29" t="s">
        <v>123</v>
      </c>
      <c r="C455" s="31" t="s">
        <v>141</v>
      </c>
      <c r="D455" s="111">
        <v>400</v>
      </c>
    </row>
  </sheetData>
  <hyperlinks>
    <hyperlink ref="E27" r:id="rId1" xr:uid="{00000000-0004-0000-0000-000000000000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"/>
  <sheetViews>
    <sheetView topLeftCell="A20" zoomScale="80" zoomScaleNormal="80" workbookViewId="0">
      <selection activeCell="D15" sqref="D15"/>
    </sheetView>
  </sheetViews>
  <sheetFormatPr defaultRowHeight="15.5" x14ac:dyDescent="0.35"/>
  <cols>
    <col min="1" max="1" width="40.54296875" style="1" bestFit="1" customWidth="1"/>
    <col min="2" max="2" width="15.90625" style="1" customWidth="1"/>
    <col min="3" max="3" width="9.08984375" style="1"/>
  </cols>
  <sheetData>
    <row r="1" spans="1:2" x14ac:dyDescent="0.35">
      <c r="A1" s="2" t="s">
        <v>9</v>
      </c>
      <c r="B1" s="36" t="s">
        <v>70</v>
      </c>
    </row>
    <row r="2" spans="1:2" x14ac:dyDescent="0.35">
      <c r="A2" s="9" t="s">
        <v>132</v>
      </c>
      <c r="B2" s="37">
        <v>552</v>
      </c>
    </row>
    <row r="3" spans="1:2" x14ac:dyDescent="0.35">
      <c r="A3" s="4" t="s">
        <v>131</v>
      </c>
      <c r="B3" s="36">
        <v>2625</v>
      </c>
    </row>
    <row r="4" spans="1:2" x14ac:dyDescent="0.35">
      <c r="A4" s="4" t="s">
        <v>147</v>
      </c>
      <c r="B4" s="36">
        <v>1215</v>
      </c>
    </row>
    <row r="5" spans="1:2" x14ac:dyDescent="0.35">
      <c r="A5" s="8" t="s">
        <v>133</v>
      </c>
      <c r="B5" s="37">
        <v>552</v>
      </c>
    </row>
    <row r="6" spans="1:2" x14ac:dyDescent="0.35">
      <c r="A6" s="4" t="s">
        <v>575</v>
      </c>
      <c r="B6" s="36">
        <v>1345</v>
      </c>
    </row>
    <row r="7" spans="1:2" x14ac:dyDescent="0.35">
      <c r="A7" s="9" t="s">
        <v>134</v>
      </c>
      <c r="B7" s="37">
        <v>552</v>
      </c>
    </row>
    <row r="8" spans="1:2" x14ac:dyDescent="0.35">
      <c r="A8" s="3" t="s">
        <v>135</v>
      </c>
      <c r="B8" s="36">
        <v>3260</v>
      </c>
    </row>
    <row r="9" spans="1:2" x14ac:dyDescent="0.35">
      <c r="A9" s="9" t="s">
        <v>139</v>
      </c>
      <c r="B9" s="37">
        <v>330</v>
      </c>
    </row>
    <row r="10" spans="1:2" x14ac:dyDescent="0.35">
      <c r="A10" s="3" t="s">
        <v>576</v>
      </c>
      <c r="B10" s="36">
        <v>3310</v>
      </c>
    </row>
    <row r="11" spans="1:2" x14ac:dyDescent="0.35">
      <c r="A11" s="3" t="s">
        <v>138</v>
      </c>
      <c r="B11" s="36">
        <v>355</v>
      </c>
    </row>
    <row r="12" spans="1:2" x14ac:dyDescent="0.35">
      <c r="A12" s="5" t="s">
        <v>137</v>
      </c>
      <c r="B12" s="38">
        <v>150</v>
      </c>
    </row>
    <row r="13" spans="1:2" x14ac:dyDescent="0.35">
      <c r="A13" s="8" t="s">
        <v>136</v>
      </c>
      <c r="B13" s="37">
        <v>750</v>
      </c>
    </row>
    <row r="14" spans="1:2" x14ac:dyDescent="0.35">
      <c r="A14" s="5"/>
      <c r="B14" s="39"/>
    </row>
    <row r="15" spans="1:2" ht="16" thickBot="1" x14ac:dyDescent="0.4">
      <c r="A15" s="40" t="s">
        <v>63</v>
      </c>
      <c r="B15" s="41">
        <v>5</v>
      </c>
    </row>
    <row r="16" spans="1:2" ht="16" thickBot="1" x14ac:dyDescent="0.4">
      <c r="A16" s="40" t="s">
        <v>65</v>
      </c>
      <c r="B16" s="42">
        <v>450</v>
      </c>
    </row>
    <row r="17" spans="1:5" x14ac:dyDescent="0.35">
      <c r="A17" s="5"/>
      <c r="B17" s="39"/>
    </row>
    <row r="18" spans="1:5" x14ac:dyDescent="0.35">
      <c r="A18" s="6" t="s">
        <v>17</v>
      </c>
      <c r="B18" s="43">
        <v>600</v>
      </c>
    </row>
    <row r="19" spans="1:5" x14ac:dyDescent="0.35">
      <c r="A19" s="6" t="s">
        <v>19</v>
      </c>
      <c r="B19" s="43">
        <v>600</v>
      </c>
    </row>
    <row r="20" spans="1:5" x14ac:dyDescent="0.35">
      <c r="A20" s="6" t="s">
        <v>20</v>
      </c>
      <c r="B20" s="43">
        <v>600</v>
      </c>
    </row>
    <row r="21" spans="1:5" x14ac:dyDescent="0.35">
      <c r="A21" s="6" t="s">
        <v>584</v>
      </c>
      <c r="B21" s="43">
        <v>816</v>
      </c>
    </row>
    <row r="22" spans="1:5" x14ac:dyDescent="0.35">
      <c r="A22" s="6" t="s">
        <v>585</v>
      </c>
      <c r="B22" s="44">
        <f>'Item List'!D213</f>
        <v>721.2</v>
      </c>
      <c r="E22">
        <f>'Price list 2024'!B35436</f>
        <v>0</v>
      </c>
    </row>
    <row r="23" spans="1:5" x14ac:dyDescent="0.35">
      <c r="A23" s="6" t="str">
        <f>'Item List'!B215</f>
        <v>5:1:5 (45) fertilizer</v>
      </c>
      <c r="B23" s="44">
        <f>'Item List'!D215</f>
        <v>1038</v>
      </c>
    </row>
    <row r="24" spans="1:5" x14ac:dyDescent="0.35">
      <c r="A24" s="6" t="s">
        <v>22</v>
      </c>
      <c r="B24" s="43">
        <v>100</v>
      </c>
    </row>
    <row r="25" spans="1:5" x14ac:dyDescent="0.35">
      <c r="A25" s="6" t="s">
        <v>24</v>
      </c>
      <c r="B25" s="43">
        <f>'Item List'!D216</f>
        <v>625</v>
      </c>
    </row>
    <row r="26" spans="1:5" x14ac:dyDescent="0.35">
      <c r="A26" s="6" t="s">
        <v>79</v>
      </c>
      <c r="B26" s="43">
        <v>700</v>
      </c>
    </row>
    <row r="27" spans="1:5" x14ac:dyDescent="0.35">
      <c r="A27" s="6" t="s">
        <v>176</v>
      </c>
      <c r="B27" s="43">
        <v>1000</v>
      </c>
    </row>
    <row r="28" spans="1:5" x14ac:dyDescent="0.35">
      <c r="A28" s="7" t="s">
        <v>27</v>
      </c>
      <c r="B28" s="43"/>
    </row>
    <row r="29" spans="1:5" x14ac:dyDescent="0.35">
      <c r="A29" s="6" t="s">
        <v>127</v>
      </c>
      <c r="B29" s="195">
        <f>'[1]Item List'!$D$266</f>
        <v>750</v>
      </c>
    </row>
    <row r="30" spans="1:5" x14ac:dyDescent="0.35">
      <c r="A30" s="6" t="s">
        <v>56</v>
      </c>
      <c r="B30" s="195">
        <v>330</v>
      </c>
    </row>
    <row r="31" spans="1:5" x14ac:dyDescent="0.35">
      <c r="A31" s="6" t="s">
        <v>71</v>
      </c>
      <c r="B31" s="43">
        <f>'Item List'!D264</f>
        <v>290</v>
      </c>
    </row>
    <row r="32" spans="1:5" x14ac:dyDescent="0.35">
      <c r="A32" s="6" t="s">
        <v>140</v>
      </c>
      <c r="B32" s="43">
        <v>465</v>
      </c>
    </row>
    <row r="33" spans="1:2" x14ac:dyDescent="0.35">
      <c r="A33" s="6" t="s">
        <v>72</v>
      </c>
      <c r="B33" s="43">
        <f>'Item List'!D283</f>
        <v>820</v>
      </c>
    </row>
    <row r="34" spans="1:2" x14ac:dyDescent="0.35">
      <c r="A34" s="6" t="s">
        <v>73</v>
      </c>
      <c r="B34" s="43">
        <f>'Item List'!D337</f>
        <v>122.9</v>
      </c>
    </row>
    <row r="35" spans="1:2" x14ac:dyDescent="0.35">
      <c r="A35" s="6" t="str">
        <f>'Item List'!B309</f>
        <v>Garden Ripcod</v>
      </c>
      <c r="B35" s="43">
        <f>'Item List'!D309</f>
        <v>300</v>
      </c>
    </row>
    <row r="36" spans="1:2" x14ac:dyDescent="0.35">
      <c r="A36" s="6" t="s">
        <v>74</v>
      </c>
      <c r="B36" s="43">
        <f>'Item List'!D314</f>
        <v>2151</v>
      </c>
    </row>
    <row r="37" spans="1:2" x14ac:dyDescent="0.35">
      <c r="A37" s="6" t="s">
        <v>75</v>
      </c>
      <c r="B37" s="43">
        <f>'Item List'!D285</f>
        <v>270</v>
      </c>
    </row>
    <row r="38" spans="1:2" x14ac:dyDescent="0.35">
      <c r="A38" s="6" t="str">
        <f>'Item List'!B255</f>
        <v>Benomyl</v>
      </c>
      <c r="B38" s="43">
        <f>'Item List'!D255</f>
        <v>340</v>
      </c>
    </row>
    <row r="39" spans="1:2" x14ac:dyDescent="0.35">
      <c r="A39" s="6" t="str">
        <f>Peas!A24</f>
        <v xml:space="preserve">Incide </v>
      </c>
      <c r="B39" s="43">
        <f>'Item List'!D235</f>
        <v>535</v>
      </c>
    </row>
    <row r="40" spans="1:2" x14ac:dyDescent="0.35">
      <c r="A40" s="6" t="s">
        <v>579</v>
      </c>
      <c r="B40" s="43">
        <f>'Item List'!D224</f>
        <v>175</v>
      </c>
    </row>
    <row r="41" spans="1:2" x14ac:dyDescent="0.35">
      <c r="A41" s="6" t="s">
        <v>578</v>
      </c>
      <c r="B41" s="43">
        <f>'Item List'!D226</f>
        <v>180</v>
      </c>
    </row>
    <row r="42" spans="1:2" x14ac:dyDescent="0.35">
      <c r="A42" s="6" t="s">
        <v>586</v>
      </c>
      <c r="B42" s="43">
        <v>920</v>
      </c>
    </row>
    <row r="43" spans="1:2" x14ac:dyDescent="0.35">
      <c r="A43" s="6" t="s">
        <v>587</v>
      </c>
      <c r="B43" s="43">
        <v>810</v>
      </c>
    </row>
    <row r="44" spans="1:2" x14ac:dyDescent="0.35">
      <c r="A44" s="6" t="s">
        <v>128</v>
      </c>
      <c r="B44" s="43">
        <f>'Item List'!D295</f>
        <v>100</v>
      </c>
    </row>
    <row r="45" spans="1:2" x14ac:dyDescent="0.35">
      <c r="A45" s="6" t="s">
        <v>121</v>
      </c>
      <c r="B45" s="43">
        <f>'Item List'!D282</f>
        <v>470</v>
      </c>
    </row>
    <row r="46" spans="1:2" x14ac:dyDescent="0.35">
      <c r="A46" s="6" t="s">
        <v>123</v>
      </c>
      <c r="B46" s="43">
        <f>'Item List'!D316</f>
        <v>420</v>
      </c>
    </row>
    <row r="47" spans="1:2" x14ac:dyDescent="0.35">
      <c r="A47" s="6" t="s">
        <v>391</v>
      </c>
      <c r="B47" s="43">
        <v>260</v>
      </c>
    </row>
    <row r="48" spans="1:2" x14ac:dyDescent="0.35">
      <c r="A48" s="6" t="s">
        <v>581</v>
      </c>
      <c r="B48" s="43">
        <f>'Item List'!D268</f>
        <v>2000</v>
      </c>
    </row>
    <row r="49" spans="1:3" x14ac:dyDescent="0.35">
      <c r="A49" s="6" t="s">
        <v>424</v>
      </c>
      <c r="B49" s="43">
        <f>'Item List'!D294</f>
        <v>800</v>
      </c>
    </row>
    <row r="50" spans="1:3" x14ac:dyDescent="0.35">
      <c r="A50" s="6" t="s">
        <v>380</v>
      </c>
      <c r="B50" s="43">
        <f>'Item List'!D346</f>
        <v>560</v>
      </c>
    </row>
    <row r="51" spans="1:3" x14ac:dyDescent="0.35">
      <c r="A51" s="6" t="s">
        <v>125</v>
      </c>
      <c r="B51" s="43">
        <f>'Item List'!D306</f>
        <v>762</v>
      </c>
    </row>
    <row r="52" spans="1:3" x14ac:dyDescent="0.35">
      <c r="A52" s="7" t="s">
        <v>33</v>
      </c>
      <c r="B52" s="43"/>
    </row>
    <row r="53" spans="1:3" x14ac:dyDescent="0.35">
      <c r="A53" s="6" t="s">
        <v>34</v>
      </c>
      <c r="B53" s="43">
        <v>80</v>
      </c>
    </row>
    <row r="54" spans="1:3" x14ac:dyDescent="0.35">
      <c r="A54" s="6" t="s">
        <v>36</v>
      </c>
      <c r="B54" s="43">
        <v>80</v>
      </c>
    </row>
    <row r="55" spans="1:3" x14ac:dyDescent="0.35">
      <c r="A55" s="6" t="s">
        <v>37</v>
      </c>
      <c r="B55" s="43">
        <v>80</v>
      </c>
    </row>
    <row r="56" spans="1:3" x14ac:dyDescent="0.35">
      <c r="A56" s="6" t="s">
        <v>38</v>
      </c>
      <c r="B56" s="43">
        <v>80</v>
      </c>
    </row>
    <row r="57" spans="1:3" x14ac:dyDescent="0.35">
      <c r="A57" s="6" t="s">
        <v>39</v>
      </c>
      <c r="B57" s="43">
        <v>80</v>
      </c>
    </row>
    <row r="58" spans="1:3" x14ac:dyDescent="0.35">
      <c r="A58" s="6" t="s">
        <v>67</v>
      </c>
      <c r="B58" s="43">
        <v>80</v>
      </c>
    </row>
    <row r="59" spans="1:3" x14ac:dyDescent="0.35">
      <c r="A59" s="6" t="s">
        <v>40</v>
      </c>
      <c r="B59" s="43">
        <v>80</v>
      </c>
    </row>
    <row r="60" spans="1:3" x14ac:dyDescent="0.35">
      <c r="A60" s="6" t="s">
        <v>43</v>
      </c>
      <c r="B60" s="43">
        <v>80</v>
      </c>
    </row>
    <row r="61" spans="1:3" x14ac:dyDescent="0.35">
      <c r="A61" s="6" t="s">
        <v>41</v>
      </c>
      <c r="B61" s="43">
        <v>700</v>
      </c>
    </row>
    <row r="62" spans="1:3" x14ac:dyDescent="0.35">
      <c r="A62" s="6" t="s">
        <v>112</v>
      </c>
      <c r="B62" s="43">
        <v>300</v>
      </c>
    </row>
    <row r="63" spans="1:3" x14ac:dyDescent="0.35">
      <c r="A63" s="45" t="s">
        <v>130</v>
      </c>
      <c r="B63" s="45" t="s">
        <v>82</v>
      </c>
      <c r="C63" s="44">
        <v>170</v>
      </c>
    </row>
    <row r="64" spans="1:3" x14ac:dyDescent="0.35">
      <c r="A64" s="45" t="s">
        <v>129</v>
      </c>
      <c r="B64" s="45" t="s">
        <v>26</v>
      </c>
      <c r="C64" s="44">
        <v>170</v>
      </c>
    </row>
    <row r="65" spans="1:3" x14ac:dyDescent="0.35">
      <c r="A65" s="45" t="s">
        <v>83</v>
      </c>
      <c r="B65" s="45" t="s">
        <v>84</v>
      </c>
      <c r="C65" s="44">
        <v>700</v>
      </c>
    </row>
    <row r="66" spans="1:3" x14ac:dyDescent="0.35">
      <c r="A66" s="45" t="s">
        <v>81</v>
      </c>
      <c r="B66" s="45" t="s">
        <v>84</v>
      </c>
      <c r="C66" s="44">
        <v>700</v>
      </c>
    </row>
    <row r="67" spans="1:3" x14ac:dyDescent="0.35">
      <c r="A67" s="45" t="s">
        <v>81</v>
      </c>
      <c r="B67" s="45" t="s">
        <v>85</v>
      </c>
      <c r="C67" s="44">
        <v>0</v>
      </c>
    </row>
    <row r="68" spans="1:3" x14ac:dyDescent="0.35">
      <c r="A68" s="45" t="s">
        <v>86</v>
      </c>
      <c r="B68" s="45" t="s">
        <v>82</v>
      </c>
      <c r="C68" s="44">
        <v>150</v>
      </c>
    </row>
    <row r="69" spans="1:3" x14ac:dyDescent="0.35">
      <c r="A69" s="3" t="s">
        <v>96</v>
      </c>
      <c r="B69" s="43" t="s">
        <v>82</v>
      </c>
      <c r="C69" s="4">
        <v>250</v>
      </c>
    </row>
    <row r="70" spans="1:3" x14ac:dyDescent="0.35">
      <c r="A70" s="4" t="s">
        <v>142</v>
      </c>
      <c r="B70" s="43" t="s">
        <v>29</v>
      </c>
      <c r="C70" s="4">
        <v>200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zoomScale="130" zoomScaleNormal="130" workbookViewId="0">
      <selection activeCell="C11" sqref="B11:C15"/>
    </sheetView>
  </sheetViews>
  <sheetFormatPr defaultRowHeight="14.5" x14ac:dyDescent="0.35"/>
  <cols>
    <col min="1" max="1" width="18.453125" customWidth="1"/>
    <col min="2" max="2" width="16" customWidth="1"/>
    <col min="3" max="3" width="20.36328125" customWidth="1"/>
    <col min="4" max="4" width="18.453125" customWidth="1"/>
    <col min="5" max="5" width="25.453125" customWidth="1"/>
    <col min="6" max="6" width="21" customWidth="1"/>
  </cols>
  <sheetData>
    <row r="1" spans="1:6" x14ac:dyDescent="0.35">
      <c r="A1" t="s">
        <v>104</v>
      </c>
    </row>
    <row r="2" spans="1:6" x14ac:dyDescent="0.35">
      <c r="A2" s="98" t="s">
        <v>105</v>
      </c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35">
      <c r="A3" t="s">
        <v>106</v>
      </c>
      <c r="B3">
        <v>8</v>
      </c>
      <c r="C3">
        <v>7</v>
      </c>
    </row>
    <row r="4" spans="1:6" x14ac:dyDescent="0.35">
      <c r="A4" t="s">
        <v>107</v>
      </c>
      <c r="B4">
        <v>7</v>
      </c>
      <c r="C4">
        <v>9</v>
      </c>
    </row>
    <row r="5" spans="1:6" x14ac:dyDescent="0.35">
      <c r="A5" t="s">
        <v>108</v>
      </c>
      <c r="B5">
        <v>6.2</v>
      </c>
      <c r="C5">
        <v>7.5</v>
      </c>
    </row>
    <row r="6" spans="1:6" x14ac:dyDescent="0.35">
      <c r="A6" t="s">
        <v>109</v>
      </c>
      <c r="B6">
        <v>7</v>
      </c>
      <c r="C6">
        <v>8</v>
      </c>
    </row>
    <row r="7" spans="1:6" x14ac:dyDescent="0.35">
      <c r="A7" t="s">
        <v>104</v>
      </c>
      <c r="B7">
        <f>AVERAGE(B3:B6)</f>
        <v>7.05</v>
      </c>
      <c r="C7">
        <f>AVERAGE(C3:C6)</f>
        <v>7.875</v>
      </c>
      <c r="D7" t="e">
        <f>AVERAGE(D3:D6)</f>
        <v>#DIV/0!</v>
      </c>
      <c r="E7" t="e">
        <f>AVERAGE(E3:E6)</f>
        <v>#DIV/0!</v>
      </c>
      <c r="F7" t="e">
        <f>AVERAGE(F3:F6)</f>
        <v>#DIV/0!</v>
      </c>
    </row>
    <row r="8" spans="1:6" x14ac:dyDescent="0.35">
      <c r="A8" t="s">
        <v>110</v>
      </c>
      <c r="B8" s="97">
        <v>0.7</v>
      </c>
      <c r="C8" s="97">
        <v>0.85</v>
      </c>
      <c r="D8" s="97">
        <v>0.7</v>
      </c>
      <c r="E8" s="97">
        <v>0.7</v>
      </c>
      <c r="F8" s="97">
        <v>0.7</v>
      </c>
    </row>
    <row r="9" spans="1:6" x14ac:dyDescent="0.35">
      <c r="A9" t="s">
        <v>111</v>
      </c>
      <c r="B9">
        <f>B8*B7</f>
        <v>4.9349999999999996</v>
      </c>
      <c r="C9">
        <f>C8*C7</f>
        <v>6.6937499999999996</v>
      </c>
      <c r="D9" t="e">
        <f>D8*D7</f>
        <v>#DIV/0!</v>
      </c>
      <c r="E9" t="e">
        <f>E8*E7</f>
        <v>#DIV/0!</v>
      </c>
      <c r="F9" t="e">
        <f>F8*F7</f>
        <v>#DIV/0!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topLeftCell="A25" zoomScale="98" zoomScaleNormal="98" workbookViewId="0">
      <selection activeCell="D44" sqref="D44"/>
    </sheetView>
  </sheetViews>
  <sheetFormatPr defaultRowHeight="15.5" x14ac:dyDescent="0.35"/>
  <cols>
    <col min="1" max="1" width="28" style="1" bestFit="1" customWidth="1"/>
    <col min="2" max="2" width="9.36328125" style="1" customWidth="1"/>
    <col min="3" max="3" width="10.6328125" style="22" bestFit="1" customWidth="1"/>
    <col min="4" max="4" width="12.90625" style="22" customWidth="1"/>
    <col min="5" max="5" width="13.08984375" style="22" customWidth="1"/>
    <col min="6" max="6" width="16" style="22" customWidth="1"/>
    <col min="7" max="7" width="9.6328125" bestFit="1" customWidth="1"/>
    <col min="8" max="8" width="33.453125" bestFit="1" customWidth="1"/>
    <col min="9" max="9" width="9.90625" bestFit="1" customWidth="1"/>
  </cols>
  <sheetData>
    <row r="1" spans="1:11" ht="15" x14ac:dyDescent="0.35">
      <c r="A1" s="160" t="s">
        <v>47</v>
      </c>
      <c r="B1" s="160"/>
      <c r="C1" s="160"/>
      <c r="D1" s="160"/>
      <c r="E1" s="160"/>
      <c r="F1" s="160"/>
    </row>
    <row r="2" spans="1:11" ht="15" x14ac:dyDescent="0.35">
      <c r="A2" s="7" t="s">
        <v>1</v>
      </c>
      <c r="B2" s="7" t="s">
        <v>2</v>
      </c>
      <c r="C2" s="12" t="s">
        <v>3</v>
      </c>
      <c r="D2" s="12" t="s">
        <v>4</v>
      </c>
      <c r="E2" s="12" t="s">
        <v>5</v>
      </c>
      <c r="F2" s="63" t="s">
        <v>48</v>
      </c>
      <c r="H2" s="99"/>
    </row>
    <row r="3" spans="1:11" ht="15" x14ac:dyDescent="0.35">
      <c r="A3" s="164" t="s">
        <v>7</v>
      </c>
      <c r="B3" s="165"/>
      <c r="C3" s="165"/>
      <c r="D3" s="165"/>
      <c r="E3" s="165"/>
      <c r="F3" s="166"/>
      <c r="I3" s="29" t="s">
        <v>590</v>
      </c>
      <c r="J3" s="29" t="s">
        <v>591</v>
      </c>
      <c r="K3" s="29"/>
    </row>
    <row r="4" spans="1:11" x14ac:dyDescent="0.35">
      <c r="A4" s="6" t="s">
        <v>90</v>
      </c>
      <c r="B4" s="6" t="s">
        <v>91</v>
      </c>
      <c r="C4" s="15">
        <v>6</v>
      </c>
      <c r="D4" s="15">
        <v>13000</v>
      </c>
      <c r="E4" s="15">
        <f>PRODUCT(C4:D4)</f>
        <v>78000</v>
      </c>
      <c r="F4" s="16">
        <f>E4/2</f>
        <v>39000</v>
      </c>
      <c r="I4" s="29">
        <v>130</v>
      </c>
      <c r="J4" s="202">
        <f>C4*1000/20</f>
        <v>300</v>
      </c>
      <c r="K4" s="29"/>
    </row>
    <row r="5" spans="1:11" ht="15" x14ac:dyDescent="0.35">
      <c r="A5" s="167"/>
      <c r="B5" s="168"/>
      <c r="C5" s="168"/>
      <c r="D5" s="168"/>
      <c r="E5" s="168"/>
      <c r="F5" s="169"/>
    </row>
    <row r="6" spans="1:11" ht="15" x14ac:dyDescent="0.35">
      <c r="A6" s="164" t="s">
        <v>8</v>
      </c>
      <c r="B6" s="165"/>
      <c r="C6" s="165"/>
      <c r="D6" s="165"/>
      <c r="E6" s="165"/>
      <c r="F6" s="166"/>
    </row>
    <row r="7" spans="1:11" x14ac:dyDescent="0.35">
      <c r="A7" s="17" t="s">
        <v>9</v>
      </c>
      <c r="B7" s="17" t="s">
        <v>10</v>
      </c>
      <c r="C7" s="18" t="s">
        <v>11</v>
      </c>
      <c r="D7" s="18" t="s">
        <v>12</v>
      </c>
      <c r="E7" s="18" t="s">
        <v>13</v>
      </c>
      <c r="F7" s="46"/>
    </row>
    <row r="8" spans="1:11" x14ac:dyDescent="0.35">
      <c r="A8" s="6" t="s">
        <v>14</v>
      </c>
      <c r="B8" s="6">
        <v>2500</v>
      </c>
      <c r="C8" s="15">
        <v>6</v>
      </c>
      <c r="D8" s="95">
        <f>'Price list 2024'!B3</f>
        <v>2625</v>
      </c>
      <c r="E8" s="15">
        <f>D8*C8</f>
        <v>15750</v>
      </c>
      <c r="F8" s="16">
        <f>E8/2</f>
        <v>7875</v>
      </c>
    </row>
    <row r="9" spans="1:11" x14ac:dyDescent="0.35">
      <c r="A9" s="161" t="s">
        <v>49</v>
      </c>
      <c r="B9" s="162"/>
      <c r="C9" s="162"/>
      <c r="D9" s="162"/>
      <c r="E9" s="162"/>
      <c r="F9" s="163"/>
    </row>
    <row r="10" spans="1:11" x14ac:dyDescent="0.35">
      <c r="A10" s="6" t="s">
        <v>17</v>
      </c>
      <c r="B10" s="6" t="s">
        <v>18</v>
      </c>
      <c r="C10" s="15">
        <v>2.5</v>
      </c>
      <c r="D10" s="15">
        <f>'Price list 2024'!$B$18</f>
        <v>600</v>
      </c>
      <c r="E10" s="15">
        <f t="shared" ref="E10:E34" si="0">PRODUCT(C10:D10)</f>
        <v>1500</v>
      </c>
      <c r="F10" s="16">
        <f t="shared" ref="F10:F33" si="1">E10/2</f>
        <v>750</v>
      </c>
    </row>
    <row r="11" spans="1:11" x14ac:dyDescent="0.35">
      <c r="A11" s="6" t="s">
        <v>19</v>
      </c>
      <c r="B11" s="6" t="s">
        <v>18</v>
      </c>
      <c r="C11" s="15">
        <v>1.5</v>
      </c>
      <c r="D11" s="15">
        <f>'Price list 2024'!B19</f>
        <v>600</v>
      </c>
      <c r="E11" s="15">
        <f t="shared" si="0"/>
        <v>900</v>
      </c>
      <c r="F11" s="16">
        <f>D11</f>
        <v>600</v>
      </c>
    </row>
    <row r="12" spans="1:11" x14ac:dyDescent="0.35">
      <c r="A12" s="6" t="s">
        <v>20</v>
      </c>
      <c r="B12" s="6" t="s">
        <v>18</v>
      </c>
      <c r="C12" s="15">
        <v>1</v>
      </c>
      <c r="D12" s="15">
        <f>'Price list 2024'!B20</f>
        <v>600</v>
      </c>
      <c r="E12" s="15">
        <f t="shared" si="0"/>
        <v>600</v>
      </c>
      <c r="F12" s="16">
        <f t="shared" si="1"/>
        <v>300</v>
      </c>
    </row>
    <row r="13" spans="1:11" x14ac:dyDescent="0.35">
      <c r="A13" s="6" t="s">
        <v>589</v>
      </c>
      <c r="B13" s="6" t="s">
        <v>21</v>
      </c>
      <c r="C13" s="15">
        <v>6</v>
      </c>
      <c r="D13" s="15">
        <f>'Price list 2024'!B21</f>
        <v>816</v>
      </c>
      <c r="E13" s="15">
        <f t="shared" si="0"/>
        <v>4896</v>
      </c>
      <c r="F13" s="16">
        <f t="shared" si="1"/>
        <v>2448</v>
      </c>
    </row>
    <row r="14" spans="1:11" x14ac:dyDescent="0.35">
      <c r="A14" s="6" t="s">
        <v>24</v>
      </c>
      <c r="B14" s="6" t="s">
        <v>21</v>
      </c>
      <c r="C14" s="15">
        <v>2</v>
      </c>
      <c r="D14" s="15">
        <f>'Price list 2024'!B25</f>
        <v>625</v>
      </c>
      <c r="E14" s="15">
        <f t="shared" si="0"/>
        <v>1250</v>
      </c>
      <c r="F14" s="16">
        <f t="shared" si="1"/>
        <v>625</v>
      </c>
    </row>
    <row r="15" spans="1:11" x14ac:dyDescent="0.35">
      <c r="A15" s="6" t="s">
        <v>22</v>
      </c>
      <c r="B15" s="6" t="s">
        <v>21</v>
      </c>
      <c r="C15" s="15">
        <v>20</v>
      </c>
      <c r="D15" s="15">
        <f>'Price list 2024'!$B$24</f>
        <v>100</v>
      </c>
      <c r="E15" s="15">
        <f t="shared" si="0"/>
        <v>2000</v>
      </c>
      <c r="F15" s="16">
        <f t="shared" si="1"/>
        <v>1000</v>
      </c>
    </row>
    <row r="16" spans="1:11" x14ac:dyDescent="0.35">
      <c r="A16" s="6" t="s">
        <v>25</v>
      </c>
      <c r="B16" s="6" t="s">
        <v>26</v>
      </c>
      <c r="C16" s="15">
        <v>1</v>
      </c>
      <c r="D16" s="15">
        <f>'Price list 2024'!B41</f>
        <v>180</v>
      </c>
      <c r="E16" s="15">
        <f t="shared" si="0"/>
        <v>180</v>
      </c>
      <c r="F16" s="16">
        <f>E16</f>
        <v>180</v>
      </c>
    </row>
    <row r="17" spans="1:7" x14ac:dyDescent="0.35">
      <c r="A17" s="6" t="s">
        <v>41</v>
      </c>
      <c r="B17" s="6" t="s">
        <v>50</v>
      </c>
      <c r="C17" s="15">
        <v>100</v>
      </c>
      <c r="D17" s="15">
        <v>7</v>
      </c>
      <c r="E17" s="15">
        <f>PRODUCT(C17:D17)</f>
        <v>700</v>
      </c>
      <c r="F17" s="16">
        <f>E17</f>
        <v>700</v>
      </c>
    </row>
    <row r="18" spans="1:7" x14ac:dyDescent="0.35">
      <c r="A18" s="6" t="s">
        <v>80</v>
      </c>
      <c r="B18" s="6" t="s">
        <v>583</v>
      </c>
      <c r="C18" s="15">
        <v>3</v>
      </c>
      <c r="D18" s="15">
        <f>'Price list 2024'!$B$26</f>
        <v>700</v>
      </c>
      <c r="E18" s="15">
        <f t="shared" si="0"/>
        <v>2100</v>
      </c>
      <c r="F18" s="16">
        <f t="shared" si="1"/>
        <v>1050</v>
      </c>
    </row>
    <row r="19" spans="1:7" x14ac:dyDescent="0.35">
      <c r="A19" s="196" t="s">
        <v>588</v>
      </c>
      <c r="B19" s="197"/>
      <c r="C19" s="198">
        <v>1</v>
      </c>
      <c r="D19" s="198">
        <f>'Price list 2024'!B27</f>
        <v>1000</v>
      </c>
      <c r="E19" s="15">
        <f t="shared" si="0"/>
        <v>1000</v>
      </c>
      <c r="F19" s="16">
        <f t="shared" si="1"/>
        <v>500</v>
      </c>
    </row>
    <row r="20" spans="1:7" x14ac:dyDescent="0.35">
      <c r="A20" s="196"/>
      <c r="B20" s="197"/>
      <c r="C20" s="198"/>
      <c r="D20" s="198"/>
      <c r="E20" s="198"/>
      <c r="F20" s="109"/>
    </row>
    <row r="21" spans="1:7" x14ac:dyDescent="0.35">
      <c r="A21" s="161" t="s">
        <v>27</v>
      </c>
      <c r="B21" s="162"/>
      <c r="C21" s="162"/>
      <c r="D21" s="162"/>
      <c r="E21" s="162"/>
      <c r="F21" s="163"/>
    </row>
    <row r="22" spans="1:7" x14ac:dyDescent="0.35">
      <c r="A22" s="6" t="s">
        <v>28</v>
      </c>
      <c r="B22" s="6" t="s">
        <v>29</v>
      </c>
      <c r="C22" s="15">
        <v>2</v>
      </c>
      <c r="D22" s="15">
        <f>'Price list 2024'!$B$31</f>
        <v>290</v>
      </c>
      <c r="E22" s="15">
        <f t="shared" si="0"/>
        <v>580</v>
      </c>
      <c r="F22" s="16">
        <f>E22/2</f>
        <v>290</v>
      </c>
    </row>
    <row r="23" spans="1:7" x14ac:dyDescent="0.35">
      <c r="A23" s="6" t="str">
        <f>'Item List'!B309</f>
        <v>Garden Ripcod</v>
      </c>
      <c r="B23" s="6" t="s">
        <v>26</v>
      </c>
      <c r="C23" s="15">
        <v>1</v>
      </c>
      <c r="D23" s="15">
        <f>'Price list 2024'!$B$35</f>
        <v>300</v>
      </c>
      <c r="E23" s="15">
        <f t="shared" si="0"/>
        <v>300</v>
      </c>
      <c r="F23" s="16">
        <f t="shared" ref="F23:F24" si="2">E23</f>
        <v>300</v>
      </c>
    </row>
    <row r="24" spans="1:7" x14ac:dyDescent="0.35">
      <c r="A24" s="6" t="s">
        <v>30</v>
      </c>
      <c r="B24" s="6" t="s">
        <v>26</v>
      </c>
      <c r="C24" s="15">
        <v>1</v>
      </c>
      <c r="D24" s="15">
        <f>'Price list 2024'!$B$37</f>
        <v>270</v>
      </c>
      <c r="E24" s="15">
        <f t="shared" si="0"/>
        <v>270</v>
      </c>
      <c r="F24" s="16">
        <f t="shared" si="2"/>
        <v>270</v>
      </c>
    </row>
    <row r="25" spans="1:7" x14ac:dyDescent="0.35">
      <c r="A25" s="6" t="s">
        <v>447</v>
      </c>
      <c r="B25" s="6" t="s">
        <v>577</v>
      </c>
      <c r="C25" s="15">
        <v>2</v>
      </c>
      <c r="D25" s="15">
        <f>'Item List'!D316</f>
        <v>420</v>
      </c>
      <c r="E25" s="15">
        <f>D25*C25</f>
        <v>840</v>
      </c>
      <c r="F25" s="16">
        <f t="shared" ref="F25" si="3">E25/2</f>
        <v>420</v>
      </c>
    </row>
    <row r="26" spans="1:7" x14ac:dyDescent="0.35">
      <c r="A26" s="161" t="s">
        <v>89</v>
      </c>
      <c r="B26" s="162"/>
      <c r="C26" s="162"/>
      <c r="D26" s="162"/>
      <c r="E26" s="162"/>
      <c r="F26" s="163"/>
    </row>
    <row r="27" spans="1:7" x14ac:dyDescent="0.35">
      <c r="A27" s="6" t="s">
        <v>34</v>
      </c>
      <c r="B27" s="6" t="s">
        <v>35</v>
      </c>
      <c r="C27" s="15">
        <v>3</v>
      </c>
      <c r="D27" s="15">
        <f>'Price list 2024'!B53</f>
        <v>80</v>
      </c>
      <c r="E27" s="15">
        <f t="shared" si="0"/>
        <v>240</v>
      </c>
      <c r="F27" s="16">
        <f t="shared" si="1"/>
        <v>120</v>
      </c>
    </row>
    <row r="28" spans="1:7" x14ac:dyDescent="0.35">
      <c r="A28" s="6" t="s">
        <v>36</v>
      </c>
      <c r="B28" s="6" t="s">
        <v>35</v>
      </c>
      <c r="C28" s="15">
        <v>6</v>
      </c>
      <c r="D28" s="15">
        <f>'Price list 2024'!B54</f>
        <v>80</v>
      </c>
      <c r="E28" s="15">
        <f t="shared" si="0"/>
        <v>480</v>
      </c>
      <c r="F28" s="16">
        <f t="shared" si="1"/>
        <v>240</v>
      </c>
    </row>
    <row r="29" spans="1:7" x14ac:dyDescent="0.35">
      <c r="A29" s="6" t="s">
        <v>37</v>
      </c>
      <c r="B29" s="6" t="s">
        <v>35</v>
      </c>
      <c r="C29" s="15">
        <v>5</v>
      </c>
      <c r="D29" s="15">
        <f>'Price list 2024'!B55</f>
        <v>80</v>
      </c>
      <c r="E29" s="15">
        <f t="shared" si="0"/>
        <v>400</v>
      </c>
      <c r="F29" s="16">
        <f t="shared" si="1"/>
        <v>200</v>
      </c>
    </row>
    <row r="30" spans="1:7" x14ac:dyDescent="0.35">
      <c r="A30" s="6" t="s">
        <v>38</v>
      </c>
      <c r="B30" s="6" t="s">
        <v>35</v>
      </c>
      <c r="C30" s="15">
        <v>3</v>
      </c>
      <c r="D30" s="15">
        <f>'Price list 2024'!B56</f>
        <v>80</v>
      </c>
      <c r="E30" s="15">
        <f t="shared" si="0"/>
        <v>240</v>
      </c>
      <c r="F30" s="16">
        <f t="shared" si="1"/>
        <v>120</v>
      </c>
    </row>
    <row r="31" spans="1:7" x14ac:dyDescent="0.35">
      <c r="A31" s="6" t="s">
        <v>39</v>
      </c>
      <c r="B31" s="6" t="s">
        <v>35</v>
      </c>
      <c r="C31" s="15">
        <v>40</v>
      </c>
      <c r="D31" s="15">
        <f>'Price list 2024'!B57</f>
        <v>80</v>
      </c>
      <c r="E31" s="15">
        <f t="shared" si="0"/>
        <v>3200</v>
      </c>
      <c r="F31" s="16">
        <f t="shared" si="1"/>
        <v>1600</v>
      </c>
    </row>
    <row r="32" spans="1:7" x14ac:dyDescent="0.35">
      <c r="A32" s="6" t="s">
        <v>40</v>
      </c>
      <c r="B32" s="6" t="s">
        <v>35</v>
      </c>
      <c r="C32" s="15">
        <v>8</v>
      </c>
      <c r="D32" s="15">
        <f>'Price list 2024'!B58</f>
        <v>80</v>
      </c>
      <c r="E32" s="15">
        <f t="shared" si="0"/>
        <v>640</v>
      </c>
      <c r="F32" s="16">
        <f t="shared" si="1"/>
        <v>320</v>
      </c>
      <c r="G32" s="10"/>
    </row>
    <row r="33" spans="1:6" x14ac:dyDescent="0.35">
      <c r="A33" s="6" t="s">
        <v>43</v>
      </c>
      <c r="B33" s="6" t="s">
        <v>35</v>
      </c>
      <c r="C33" s="15">
        <v>40</v>
      </c>
      <c r="D33" s="15">
        <f>'Price list 2024'!B59</f>
        <v>80</v>
      </c>
      <c r="E33" s="15">
        <f t="shared" si="0"/>
        <v>3200</v>
      </c>
      <c r="F33" s="16">
        <f t="shared" si="1"/>
        <v>1600</v>
      </c>
    </row>
    <row r="34" spans="1:6" x14ac:dyDescent="0.35">
      <c r="A34" s="6" t="s">
        <v>112</v>
      </c>
      <c r="B34" s="6" t="s">
        <v>122</v>
      </c>
      <c r="C34" s="15">
        <v>15</v>
      </c>
      <c r="D34" s="15">
        <f>'Price list 2024'!B62</f>
        <v>300</v>
      </c>
      <c r="E34" s="15">
        <f t="shared" si="0"/>
        <v>4500</v>
      </c>
      <c r="F34" s="16">
        <f>E34/2</f>
        <v>2250</v>
      </c>
    </row>
    <row r="35" spans="1:6" x14ac:dyDescent="0.35">
      <c r="A35" s="49" t="s">
        <v>51</v>
      </c>
      <c r="B35" s="50"/>
      <c r="C35" s="51"/>
      <c r="D35" s="51"/>
      <c r="E35" s="52">
        <f>SUM(E8:E34)</f>
        <v>45766</v>
      </c>
      <c r="F35" s="53">
        <f>SUM(F8:F34)</f>
        <v>23758</v>
      </c>
    </row>
    <row r="36" spans="1:6" ht="15" x14ac:dyDescent="0.35">
      <c r="A36" s="55" t="s">
        <v>95</v>
      </c>
      <c r="B36" s="55"/>
      <c r="C36" s="56"/>
      <c r="D36" s="56"/>
      <c r="E36" s="57">
        <f>E4-E35</f>
        <v>32234</v>
      </c>
      <c r="F36" s="57">
        <f>F4-F35</f>
        <v>15242</v>
      </c>
    </row>
    <row r="37" spans="1:6" ht="15" x14ac:dyDescent="0.35">
      <c r="A37" s="105" t="s">
        <v>94</v>
      </c>
      <c r="B37" s="105"/>
      <c r="C37" s="106"/>
      <c r="D37" s="106"/>
      <c r="E37" s="108">
        <f>E36/E4</f>
        <v>0.41325641025641024</v>
      </c>
      <c r="F37" s="108">
        <f>F36/F4</f>
        <v>0.39082051282051283</v>
      </c>
    </row>
    <row r="38" spans="1:6" s="11" customFormat="1" ht="15" x14ac:dyDescent="0.35">
      <c r="A38" s="7" t="s">
        <v>45</v>
      </c>
      <c r="B38" s="21"/>
      <c r="C38" s="12"/>
      <c r="D38" s="12"/>
      <c r="E38" s="20">
        <f>E35/C4</f>
        <v>7627.666666666667</v>
      </c>
      <c r="F38" s="20">
        <f>E38/2</f>
        <v>3813.8333333333335</v>
      </c>
    </row>
    <row r="39" spans="1:6" s="11" customFormat="1" ht="15" x14ac:dyDescent="0.35">
      <c r="A39" s="7" t="s">
        <v>52</v>
      </c>
      <c r="B39" s="7"/>
      <c r="C39" s="12"/>
      <c r="D39" s="12"/>
      <c r="E39" s="20">
        <f>E35/D4</f>
        <v>3.5204615384615385</v>
      </c>
      <c r="F39" s="20">
        <f>E39/2</f>
        <v>1.7602307692307693</v>
      </c>
    </row>
    <row r="40" spans="1:6" x14ac:dyDescent="0.35">
      <c r="A40" s="2" t="s">
        <v>592</v>
      </c>
      <c r="B40" s="2"/>
      <c r="C40" s="36"/>
      <c r="D40" s="36"/>
      <c r="E40" s="36">
        <f>E35/J4</f>
        <v>152.55333333333334</v>
      </c>
      <c r="F40" s="43"/>
    </row>
    <row r="41" spans="1:6" x14ac:dyDescent="0.35">
      <c r="A41" s="2" t="s">
        <v>593</v>
      </c>
      <c r="B41" s="2"/>
      <c r="C41" s="36"/>
      <c r="D41" s="36"/>
      <c r="E41" s="36">
        <f>E35/I4</f>
        <v>352.04615384615386</v>
      </c>
      <c r="F41" s="43"/>
    </row>
    <row r="43" spans="1:6" s="29" customFormat="1" x14ac:dyDescent="0.35">
      <c r="A43" s="48" t="s">
        <v>92</v>
      </c>
      <c r="B43" s="1"/>
      <c r="C43" s="22"/>
      <c r="D43" s="22"/>
      <c r="E43" s="22"/>
      <c r="F43" s="22"/>
    </row>
    <row r="44" spans="1:6" s="29" customFormat="1" x14ac:dyDescent="0.35">
      <c r="A44" s="1" t="s">
        <v>146</v>
      </c>
      <c r="B44" s="1"/>
      <c r="C44" s="22"/>
      <c r="D44" s="22"/>
      <c r="E44" s="22"/>
      <c r="F44" s="22"/>
    </row>
    <row r="45" spans="1:6" s="29" customFormat="1" x14ac:dyDescent="0.35">
      <c r="A45" s="29" t="s">
        <v>118</v>
      </c>
      <c r="B45" s="1"/>
      <c r="C45" s="22"/>
      <c r="D45" s="22"/>
      <c r="E45" s="22"/>
      <c r="F45" s="22"/>
    </row>
    <row r="46" spans="1:6" s="29" customFormat="1" x14ac:dyDescent="0.35">
      <c r="A46" s="29" t="s">
        <v>119</v>
      </c>
      <c r="B46" s="1"/>
      <c r="C46" s="22"/>
      <c r="D46" s="22"/>
      <c r="E46" s="22"/>
      <c r="F46" s="22"/>
    </row>
    <row r="47" spans="1:6" s="29" customFormat="1" x14ac:dyDescent="0.35">
      <c r="A47" s="1" t="s">
        <v>594</v>
      </c>
      <c r="B47" s="1"/>
      <c r="C47" s="22"/>
      <c r="D47" s="22"/>
      <c r="E47" s="22"/>
      <c r="F47" s="22"/>
    </row>
    <row r="49" spans="1:1" x14ac:dyDescent="0.35">
      <c r="A49" s="48" t="s">
        <v>148</v>
      </c>
    </row>
    <row r="50" spans="1:1" x14ac:dyDescent="0.35">
      <c r="A50" s="1" t="s">
        <v>149</v>
      </c>
    </row>
    <row r="51" spans="1:1" x14ac:dyDescent="0.35">
      <c r="A51" s="1" t="s">
        <v>150</v>
      </c>
    </row>
  </sheetData>
  <mergeCells count="7">
    <mergeCell ref="A1:F1"/>
    <mergeCell ref="A26:F26"/>
    <mergeCell ref="A21:F21"/>
    <mergeCell ref="A9:F9"/>
    <mergeCell ref="A6:F6"/>
    <mergeCell ref="A5:F5"/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0C63-5926-4B80-84B1-5F3501B14598}">
  <dimension ref="A1:J51"/>
  <sheetViews>
    <sheetView topLeftCell="A22" zoomScale="120" zoomScaleNormal="120" workbookViewId="0">
      <selection activeCell="A34" sqref="A34:XFD34"/>
    </sheetView>
  </sheetViews>
  <sheetFormatPr defaultRowHeight="15.5" x14ac:dyDescent="0.35"/>
  <cols>
    <col min="1" max="1" width="28" style="1" bestFit="1" customWidth="1"/>
    <col min="2" max="2" width="9.36328125" style="1" customWidth="1"/>
    <col min="3" max="3" width="10.6328125" style="22" bestFit="1" customWidth="1"/>
    <col min="4" max="4" width="12.90625" style="22" customWidth="1"/>
    <col min="5" max="5" width="13.08984375" style="22" customWidth="1"/>
    <col min="6" max="6" width="16" style="22" customWidth="1"/>
    <col min="7" max="7" width="9.6328125" style="29" bestFit="1" customWidth="1"/>
    <col min="8" max="8" width="33.453125" style="29" bestFit="1" customWidth="1"/>
    <col min="9" max="9" width="9.90625" style="29" bestFit="1" customWidth="1"/>
    <col min="10" max="16384" width="8.7265625" style="29"/>
  </cols>
  <sheetData>
    <row r="1" spans="1:10" ht="15" x14ac:dyDescent="0.3">
      <c r="A1" s="160" t="s">
        <v>47</v>
      </c>
      <c r="B1" s="160"/>
      <c r="C1" s="160"/>
      <c r="D1" s="160"/>
      <c r="E1" s="160"/>
      <c r="F1" s="160"/>
    </row>
    <row r="2" spans="1:10" ht="15" x14ac:dyDescent="0.3">
      <c r="A2" s="7" t="s">
        <v>1</v>
      </c>
      <c r="B2" s="7" t="s">
        <v>2</v>
      </c>
      <c r="C2" s="12" t="s">
        <v>3</v>
      </c>
      <c r="D2" s="12" t="s">
        <v>4</v>
      </c>
      <c r="E2" s="12" t="s">
        <v>5</v>
      </c>
      <c r="F2" s="63" t="s">
        <v>48</v>
      </c>
      <c r="H2" s="99"/>
    </row>
    <row r="3" spans="1:10" ht="15" x14ac:dyDescent="0.3">
      <c r="A3" s="164" t="s">
        <v>7</v>
      </c>
      <c r="B3" s="165"/>
      <c r="C3" s="165"/>
      <c r="D3" s="165"/>
      <c r="E3" s="165"/>
      <c r="F3" s="166"/>
      <c r="I3" s="29" t="s">
        <v>590</v>
      </c>
      <c r="J3" s="29" t="s">
        <v>591</v>
      </c>
    </row>
    <row r="4" spans="1:10" x14ac:dyDescent="0.3">
      <c r="A4" s="6" t="s">
        <v>90</v>
      </c>
      <c r="B4" s="6" t="s">
        <v>91</v>
      </c>
      <c r="C4" s="15">
        <v>6</v>
      </c>
      <c r="D4" s="15">
        <v>16000</v>
      </c>
      <c r="E4" s="15">
        <f>PRODUCT(C4:D4)</f>
        <v>96000</v>
      </c>
      <c r="F4" s="16">
        <f>E4/2</f>
        <v>48000</v>
      </c>
      <c r="I4" s="29">
        <v>160</v>
      </c>
      <c r="J4" s="202">
        <f>C4*1000/20</f>
        <v>300</v>
      </c>
    </row>
    <row r="5" spans="1:10" ht="15" x14ac:dyDescent="0.3">
      <c r="A5" s="167"/>
      <c r="B5" s="168"/>
      <c r="C5" s="168"/>
      <c r="D5" s="168"/>
      <c r="E5" s="168"/>
      <c r="F5" s="169"/>
    </row>
    <row r="6" spans="1:10" ht="15" x14ac:dyDescent="0.3">
      <c r="A6" s="164" t="s">
        <v>8</v>
      </c>
      <c r="B6" s="165"/>
      <c r="C6" s="165"/>
      <c r="D6" s="165"/>
      <c r="E6" s="165"/>
      <c r="F6" s="166"/>
    </row>
    <row r="7" spans="1:10" x14ac:dyDescent="0.3">
      <c r="A7" s="17" t="s">
        <v>9</v>
      </c>
      <c r="B7" s="17" t="s">
        <v>10</v>
      </c>
      <c r="C7" s="18" t="s">
        <v>11</v>
      </c>
      <c r="D7" s="18" t="s">
        <v>12</v>
      </c>
      <c r="E7" s="18" t="s">
        <v>13</v>
      </c>
      <c r="F7" s="46"/>
    </row>
    <row r="8" spans="1:10" x14ac:dyDescent="0.3">
      <c r="A8" s="6" t="s">
        <v>14</v>
      </c>
      <c r="B8" s="6">
        <v>2500</v>
      </c>
      <c r="C8" s="15">
        <v>6</v>
      </c>
      <c r="D8" s="95">
        <f>'Price list 2024'!B10</f>
        <v>3310</v>
      </c>
      <c r="E8" s="15">
        <f>D8*C8</f>
        <v>19860</v>
      </c>
      <c r="F8" s="16">
        <f>E8/2</f>
        <v>9930</v>
      </c>
    </row>
    <row r="9" spans="1:10" x14ac:dyDescent="0.3">
      <c r="A9" s="161" t="s">
        <v>49</v>
      </c>
      <c r="B9" s="162"/>
      <c r="C9" s="162"/>
      <c r="D9" s="162"/>
      <c r="E9" s="162"/>
      <c r="F9" s="163"/>
    </row>
    <row r="10" spans="1:10" x14ac:dyDescent="0.3">
      <c r="A10" s="6" t="s">
        <v>17</v>
      </c>
      <c r="B10" s="6" t="s">
        <v>18</v>
      </c>
      <c r="C10" s="15">
        <v>2.5</v>
      </c>
      <c r="D10" s="15">
        <f>'Price list 2024'!$B$18</f>
        <v>600</v>
      </c>
      <c r="E10" s="15">
        <f t="shared" ref="E10:E34" si="0">PRODUCT(C10:D10)</f>
        <v>1500</v>
      </c>
      <c r="F10" s="16">
        <f t="shared" ref="F10:F33" si="1">E10/2</f>
        <v>750</v>
      </c>
    </row>
    <row r="11" spans="1:10" x14ac:dyDescent="0.3">
      <c r="A11" s="6" t="s">
        <v>19</v>
      </c>
      <c r="B11" s="6" t="s">
        <v>18</v>
      </c>
      <c r="C11" s="15">
        <v>1.5</v>
      </c>
      <c r="D11" s="15">
        <f>'Price list 2024'!B19</f>
        <v>600</v>
      </c>
      <c r="E11" s="15">
        <f t="shared" si="0"/>
        <v>900</v>
      </c>
      <c r="F11" s="16">
        <f>D11</f>
        <v>600</v>
      </c>
    </row>
    <row r="12" spans="1:10" x14ac:dyDescent="0.3">
      <c r="A12" s="6" t="s">
        <v>20</v>
      </c>
      <c r="B12" s="6" t="s">
        <v>18</v>
      </c>
      <c r="C12" s="15">
        <v>1</v>
      </c>
      <c r="D12" s="15">
        <f>'Price list 2024'!B20</f>
        <v>600</v>
      </c>
      <c r="E12" s="15">
        <f t="shared" si="0"/>
        <v>600</v>
      </c>
      <c r="F12" s="16">
        <f t="shared" si="1"/>
        <v>300</v>
      </c>
    </row>
    <row r="13" spans="1:10" x14ac:dyDescent="0.3">
      <c r="A13" s="6" t="s">
        <v>589</v>
      </c>
      <c r="B13" s="6" t="s">
        <v>21</v>
      </c>
      <c r="C13" s="15">
        <v>6</v>
      </c>
      <c r="D13" s="15">
        <f>'Price list 2024'!B21</f>
        <v>816</v>
      </c>
      <c r="E13" s="15">
        <f t="shared" si="0"/>
        <v>4896</v>
      </c>
      <c r="F13" s="16">
        <f t="shared" si="1"/>
        <v>2448</v>
      </c>
    </row>
    <row r="14" spans="1:10" x14ac:dyDescent="0.3">
      <c r="A14" s="6" t="s">
        <v>24</v>
      </c>
      <c r="B14" s="6" t="s">
        <v>21</v>
      </c>
      <c r="C14" s="15">
        <v>2</v>
      </c>
      <c r="D14" s="15">
        <f>'Price list 2024'!B25</f>
        <v>625</v>
      </c>
      <c r="E14" s="15">
        <f t="shared" si="0"/>
        <v>1250</v>
      </c>
      <c r="F14" s="16">
        <f t="shared" si="1"/>
        <v>625</v>
      </c>
    </row>
    <row r="15" spans="1:10" x14ac:dyDescent="0.3">
      <c r="A15" s="6" t="s">
        <v>22</v>
      </c>
      <c r="B15" s="6" t="s">
        <v>21</v>
      </c>
      <c r="C15" s="15">
        <v>20</v>
      </c>
      <c r="D15" s="15">
        <f>'Price list 2024'!$B$24</f>
        <v>100</v>
      </c>
      <c r="E15" s="15">
        <f t="shared" si="0"/>
        <v>2000</v>
      </c>
      <c r="F15" s="16">
        <f t="shared" si="1"/>
        <v>1000</v>
      </c>
    </row>
    <row r="16" spans="1:10" x14ac:dyDescent="0.3">
      <c r="A16" s="6" t="s">
        <v>41</v>
      </c>
      <c r="B16" s="6" t="s">
        <v>50</v>
      </c>
      <c r="C16" s="15">
        <v>100</v>
      </c>
      <c r="D16" s="15">
        <v>7</v>
      </c>
      <c r="E16" s="15">
        <f>PRODUCT(C16:D16)</f>
        <v>700</v>
      </c>
      <c r="F16" s="16">
        <f>E16</f>
        <v>700</v>
      </c>
    </row>
    <row r="17" spans="1:7" x14ac:dyDescent="0.3">
      <c r="A17" s="6" t="s">
        <v>80</v>
      </c>
      <c r="B17" s="6" t="s">
        <v>583</v>
      </c>
      <c r="C17" s="15">
        <v>3</v>
      </c>
      <c r="D17" s="15">
        <f>'Price list 2024'!$B$26</f>
        <v>700</v>
      </c>
      <c r="E17" s="15">
        <f t="shared" si="0"/>
        <v>2100</v>
      </c>
      <c r="F17" s="16">
        <f t="shared" si="1"/>
        <v>1050</v>
      </c>
    </row>
    <row r="18" spans="1:7" x14ac:dyDescent="0.3">
      <c r="A18" s="196" t="s">
        <v>588</v>
      </c>
      <c r="B18" s="197"/>
      <c r="C18" s="198">
        <v>1</v>
      </c>
      <c r="D18" s="198">
        <f>'Price list 2024'!B27</f>
        <v>1000</v>
      </c>
      <c r="E18" s="15">
        <f t="shared" si="0"/>
        <v>1000</v>
      </c>
      <c r="F18" s="16">
        <f t="shared" si="1"/>
        <v>500</v>
      </c>
    </row>
    <row r="19" spans="1:7" x14ac:dyDescent="0.3">
      <c r="A19" s="196"/>
      <c r="B19" s="197"/>
      <c r="C19" s="198"/>
      <c r="D19" s="198"/>
      <c r="E19" s="198"/>
      <c r="F19" s="109"/>
    </row>
    <row r="20" spans="1:7" x14ac:dyDescent="0.3">
      <c r="A20" s="161" t="s">
        <v>27</v>
      </c>
      <c r="B20" s="162"/>
      <c r="C20" s="162"/>
      <c r="D20" s="162"/>
      <c r="E20" s="162"/>
      <c r="F20" s="163"/>
    </row>
    <row r="21" spans="1:7" x14ac:dyDescent="0.3">
      <c r="A21" s="6" t="s">
        <v>28</v>
      </c>
      <c r="B21" s="6" t="s">
        <v>29</v>
      </c>
      <c r="C21" s="15">
        <v>2</v>
      </c>
      <c r="D21" s="15">
        <f>'Price list 2024'!$B$31</f>
        <v>290</v>
      </c>
      <c r="E21" s="15">
        <f t="shared" si="0"/>
        <v>580</v>
      </c>
      <c r="F21" s="16">
        <f>E21/2</f>
        <v>290</v>
      </c>
    </row>
    <row r="22" spans="1:7" x14ac:dyDescent="0.3">
      <c r="A22" s="6" t="str">
        <f>'Item List'!B309</f>
        <v>Garden Ripcod</v>
      </c>
      <c r="B22" s="6" t="s">
        <v>26</v>
      </c>
      <c r="C22" s="15">
        <v>1</v>
      </c>
      <c r="D22" s="15">
        <f>'Price list 2024'!$B$35</f>
        <v>300</v>
      </c>
      <c r="E22" s="15">
        <f t="shared" si="0"/>
        <v>300</v>
      </c>
      <c r="F22" s="16">
        <f t="shared" ref="F22:F23" si="2">E22</f>
        <v>300</v>
      </c>
    </row>
    <row r="23" spans="1:7" x14ac:dyDescent="0.3">
      <c r="A23" s="6" t="s">
        <v>30</v>
      </c>
      <c r="B23" s="6" t="s">
        <v>26</v>
      </c>
      <c r="C23" s="15">
        <v>1</v>
      </c>
      <c r="D23" s="15">
        <f>'Price list 2024'!$B$37</f>
        <v>270</v>
      </c>
      <c r="E23" s="15">
        <f t="shared" si="0"/>
        <v>270</v>
      </c>
      <c r="F23" s="16">
        <f t="shared" si="2"/>
        <v>270</v>
      </c>
    </row>
    <row r="24" spans="1:7" x14ac:dyDescent="0.3">
      <c r="A24" s="6" t="s">
        <v>447</v>
      </c>
      <c r="B24" s="6" t="s">
        <v>577</v>
      </c>
      <c r="C24" s="15">
        <v>2</v>
      </c>
      <c r="D24" s="15">
        <f>'Item List'!D316</f>
        <v>420</v>
      </c>
      <c r="E24" s="15">
        <f>D24*C24</f>
        <v>840</v>
      </c>
      <c r="F24" s="16">
        <f t="shared" ref="F24" si="3">E24/2</f>
        <v>420</v>
      </c>
    </row>
    <row r="25" spans="1:7" x14ac:dyDescent="0.3">
      <c r="A25" s="6" t="s">
        <v>25</v>
      </c>
      <c r="B25" s="6" t="s">
        <v>26</v>
      </c>
      <c r="C25" s="15">
        <v>1</v>
      </c>
      <c r="D25" s="15">
        <f>'Price list 2024'!B41</f>
        <v>180</v>
      </c>
      <c r="E25" s="15">
        <f>PRODUCT(C25:D25)</f>
        <v>180</v>
      </c>
      <c r="F25" s="16">
        <f>E25</f>
        <v>180</v>
      </c>
    </row>
    <row r="26" spans="1:7" x14ac:dyDescent="0.3">
      <c r="A26" s="161" t="s">
        <v>89</v>
      </c>
      <c r="B26" s="162"/>
      <c r="C26" s="162"/>
      <c r="D26" s="162"/>
      <c r="E26" s="162"/>
      <c r="F26" s="163"/>
    </row>
    <row r="27" spans="1:7" x14ac:dyDescent="0.3">
      <c r="A27" s="6" t="s">
        <v>34</v>
      </c>
      <c r="B27" s="6" t="s">
        <v>35</v>
      </c>
      <c r="C27" s="15">
        <v>3</v>
      </c>
      <c r="D27" s="15">
        <f>'Price list 2024'!B53</f>
        <v>80</v>
      </c>
      <c r="E27" s="15">
        <f t="shared" si="0"/>
        <v>240</v>
      </c>
      <c r="F27" s="16">
        <f t="shared" si="1"/>
        <v>120</v>
      </c>
    </row>
    <row r="28" spans="1:7" x14ac:dyDescent="0.3">
      <c r="A28" s="6" t="s">
        <v>36</v>
      </c>
      <c r="B28" s="6" t="s">
        <v>35</v>
      </c>
      <c r="C28" s="15">
        <v>6</v>
      </c>
      <c r="D28" s="15">
        <f>'Price list 2024'!B54</f>
        <v>80</v>
      </c>
      <c r="E28" s="15">
        <f t="shared" si="0"/>
        <v>480</v>
      </c>
      <c r="F28" s="16">
        <f t="shared" si="1"/>
        <v>240</v>
      </c>
    </row>
    <row r="29" spans="1:7" x14ac:dyDescent="0.3">
      <c r="A29" s="6" t="s">
        <v>37</v>
      </c>
      <c r="B29" s="6" t="s">
        <v>35</v>
      </c>
      <c r="C29" s="15">
        <v>5</v>
      </c>
      <c r="D29" s="15">
        <f>'Price list 2024'!B55</f>
        <v>80</v>
      </c>
      <c r="E29" s="15">
        <f t="shared" si="0"/>
        <v>400</v>
      </c>
      <c r="F29" s="16">
        <f t="shared" si="1"/>
        <v>200</v>
      </c>
    </row>
    <row r="30" spans="1:7" x14ac:dyDescent="0.3">
      <c r="A30" s="6" t="s">
        <v>38</v>
      </c>
      <c r="B30" s="6" t="s">
        <v>35</v>
      </c>
      <c r="C30" s="15">
        <v>3</v>
      </c>
      <c r="D30" s="15">
        <f>'Price list 2024'!B56</f>
        <v>80</v>
      </c>
      <c r="E30" s="15">
        <f t="shared" si="0"/>
        <v>240</v>
      </c>
      <c r="F30" s="16">
        <f t="shared" si="1"/>
        <v>120</v>
      </c>
    </row>
    <row r="31" spans="1:7" x14ac:dyDescent="0.3">
      <c r="A31" s="6" t="s">
        <v>39</v>
      </c>
      <c r="B31" s="6" t="s">
        <v>35</v>
      </c>
      <c r="C31" s="15">
        <v>40</v>
      </c>
      <c r="D31" s="15">
        <f>'Price list 2024'!B57</f>
        <v>80</v>
      </c>
      <c r="E31" s="15">
        <f t="shared" si="0"/>
        <v>3200</v>
      </c>
      <c r="F31" s="16">
        <f t="shared" si="1"/>
        <v>1600</v>
      </c>
    </row>
    <row r="32" spans="1:7" x14ac:dyDescent="0.3">
      <c r="A32" s="6" t="s">
        <v>40</v>
      </c>
      <c r="B32" s="6" t="s">
        <v>35</v>
      </c>
      <c r="C32" s="15">
        <v>8</v>
      </c>
      <c r="D32" s="15">
        <f>'Price list 2024'!B58</f>
        <v>80</v>
      </c>
      <c r="E32" s="15">
        <f t="shared" si="0"/>
        <v>640</v>
      </c>
      <c r="F32" s="16">
        <f t="shared" si="1"/>
        <v>320</v>
      </c>
      <c r="G32" s="203"/>
    </row>
    <row r="33" spans="1:6" x14ac:dyDescent="0.3">
      <c r="A33" s="6" t="s">
        <v>43</v>
      </c>
      <c r="B33" s="6" t="s">
        <v>35</v>
      </c>
      <c r="C33" s="15">
        <v>40</v>
      </c>
      <c r="D33" s="15">
        <f>'Price list 2024'!B59</f>
        <v>80</v>
      </c>
      <c r="E33" s="15">
        <f t="shared" si="0"/>
        <v>3200</v>
      </c>
      <c r="F33" s="16">
        <f t="shared" si="1"/>
        <v>1600</v>
      </c>
    </row>
    <row r="34" spans="1:6" x14ac:dyDescent="0.3">
      <c r="A34" s="6" t="s">
        <v>112</v>
      </c>
      <c r="B34" s="6" t="s">
        <v>122</v>
      </c>
      <c r="C34" s="15">
        <v>15</v>
      </c>
      <c r="D34" s="15">
        <f>'Price list 2024'!B62</f>
        <v>300</v>
      </c>
      <c r="E34" s="15">
        <f t="shared" si="0"/>
        <v>4500</v>
      </c>
      <c r="F34" s="16">
        <f>E34/2</f>
        <v>2250</v>
      </c>
    </row>
    <row r="35" spans="1:6" x14ac:dyDescent="0.3">
      <c r="A35" s="49" t="s">
        <v>51</v>
      </c>
      <c r="B35" s="50"/>
      <c r="C35" s="51"/>
      <c r="D35" s="51"/>
      <c r="E35" s="52">
        <f>SUM(E8:E34)</f>
        <v>49876</v>
      </c>
      <c r="F35" s="53">
        <f>SUM(F8:F34)</f>
        <v>25813</v>
      </c>
    </row>
    <row r="36" spans="1:6" ht="15" x14ac:dyDescent="0.3">
      <c r="A36" s="55" t="s">
        <v>95</v>
      </c>
      <c r="B36" s="55"/>
      <c r="C36" s="56"/>
      <c r="D36" s="56"/>
      <c r="E36" s="57">
        <f>E4-E35</f>
        <v>46124</v>
      </c>
      <c r="F36" s="57">
        <f>F4-F35</f>
        <v>22187</v>
      </c>
    </row>
    <row r="37" spans="1:6" ht="15" x14ac:dyDescent="0.3">
      <c r="A37" s="105" t="s">
        <v>94</v>
      </c>
      <c r="B37" s="105"/>
      <c r="C37" s="106"/>
      <c r="D37" s="106"/>
      <c r="E37" s="108">
        <f>E36/E4</f>
        <v>0.48045833333333332</v>
      </c>
      <c r="F37" s="108">
        <f>F36/F4</f>
        <v>0.46222916666666669</v>
      </c>
    </row>
    <row r="38" spans="1:6" s="30" customFormat="1" ht="15" x14ac:dyDescent="0.3">
      <c r="A38" s="7" t="s">
        <v>45</v>
      </c>
      <c r="B38" s="21"/>
      <c r="C38" s="12"/>
      <c r="D38" s="12"/>
      <c r="E38" s="20">
        <f>E35/C4</f>
        <v>8312.6666666666661</v>
      </c>
      <c r="F38" s="20">
        <f>E38/2</f>
        <v>4156.333333333333</v>
      </c>
    </row>
    <row r="39" spans="1:6" s="30" customFormat="1" ht="15" x14ac:dyDescent="0.3">
      <c r="A39" s="7" t="s">
        <v>52</v>
      </c>
      <c r="B39" s="7"/>
      <c r="C39" s="12"/>
      <c r="D39" s="12"/>
      <c r="E39" s="20">
        <f>E35/D4</f>
        <v>3.1172499999999999</v>
      </c>
      <c r="F39" s="20">
        <f>E39/2</f>
        <v>1.5586249999999999</v>
      </c>
    </row>
    <row r="40" spans="1:6" x14ac:dyDescent="0.35">
      <c r="A40" s="2" t="s">
        <v>592</v>
      </c>
      <c r="B40" s="2"/>
      <c r="C40" s="36"/>
      <c r="D40" s="36"/>
      <c r="E40" s="36">
        <f>E35/J4</f>
        <v>166.25333333333333</v>
      </c>
      <c r="F40" s="43"/>
    </row>
    <row r="41" spans="1:6" x14ac:dyDescent="0.35">
      <c r="A41" s="2" t="s">
        <v>593</v>
      </c>
      <c r="B41" s="2"/>
      <c r="C41" s="36"/>
      <c r="D41" s="36"/>
      <c r="E41" s="36">
        <f>E35/I4</f>
        <v>311.72500000000002</v>
      </c>
      <c r="F41" s="43"/>
    </row>
    <row r="43" spans="1:6" x14ac:dyDescent="0.35">
      <c r="A43" s="48" t="s">
        <v>92</v>
      </c>
    </row>
    <row r="44" spans="1:6" x14ac:dyDescent="0.35">
      <c r="A44" s="1" t="s">
        <v>146</v>
      </c>
    </row>
    <row r="45" spans="1:6" x14ac:dyDescent="0.35">
      <c r="A45" s="29" t="s">
        <v>118</v>
      </c>
    </row>
    <row r="46" spans="1:6" x14ac:dyDescent="0.35">
      <c r="A46" s="29" t="s">
        <v>119</v>
      </c>
    </row>
    <row r="47" spans="1:6" x14ac:dyDescent="0.35">
      <c r="A47" s="1" t="s">
        <v>596</v>
      </c>
    </row>
    <row r="49" spans="1:6" s="1" customFormat="1" x14ac:dyDescent="0.35">
      <c r="A49" s="48" t="s">
        <v>148</v>
      </c>
      <c r="C49" s="22"/>
      <c r="D49" s="22"/>
      <c r="E49" s="22"/>
      <c r="F49" s="22"/>
    </row>
    <row r="50" spans="1:6" s="1" customFormat="1" x14ac:dyDescent="0.35">
      <c r="A50" s="1" t="s">
        <v>597</v>
      </c>
      <c r="C50" s="22"/>
      <c r="D50" s="22"/>
      <c r="E50" s="22"/>
      <c r="F50" s="22"/>
    </row>
    <row r="51" spans="1:6" s="1" customFormat="1" x14ac:dyDescent="0.35">
      <c r="A51" s="1" t="s">
        <v>598</v>
      </c>
      <c r="C51" s="22"/>
      <c r="D51" s="22"/>
      <c r="E51" s="22"/>
      <c r="F51" s="22"/>
    </row>
  </sheetData>
  <mergeCells count="7">
    <mergeCell ref="A26:F26"/>
    <mergeCell ref="A1:F1"/>
    <mergeCell ref="A3:F3"/>
    <mergeCell ref="A5:F5"/>
    <mergeCell ref="A6:F6"/>
    <mergeCell ref="A9:F9"/>
    <mergeCell ref="A20:F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2"/>
  <sheetViews>
    <sheetView topLeftCell="A23" zoomScaleNormal="100" workbookViewId="0">
      <selection activeCell="A40" sqref="A40"/>
    </sheetView>
  </sheetViews>
  <sheetFormatPr defaultRowHeight="15.5" x14ac:dyDescent="0.35"/>
  <cols>
    <col min="1" max="1" width="27" style="1" customWidth="1"/>
    <col min="2" max="2" width="14.36328125" style="1" customWidth="1"/>
    <col min="3" max="3" width="11.453125" style="22" customWidth="1"/>
    <col min="4" max="4" width="15" style="22" customWidth="1"/>
    <col min="5" max="5" width="16.08984375" style="22" customWidth="1"/>
    <col min="6" max="6" width="13.08984375" style="22" customWidth="1"/>
    <col min="9" max="9" width="10.36328125" customWidth="1"/>
  </cols>
  <sheetData>
    <row r="1" spans="1:10" ht="15" x14ac:dyDescent="0.35">
      <c r="A1" s="172" t="s">
        <v>0</v>
      </c>
      <c r="B1" s="172"/>
      <c r="C1" s="172"/>
      <c r="D1" s="172"/>
      <c r="E1" s="172"/>
      <c r="F1" s="172"/>
    </row>
    <row r="2" spans="1:10" ht="15" x14ac:dyDescent="0.35">
      <c r="A2" s="17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47" t="s">
        <v>6</v>
      </c>
      <c r="I2" t="s">
        <v>590</v>
      </c>
      <c r="J2" t="s">
        <v>591</v>
      </c>
    </row>
    <row r="3" spans="1:10" ht="15" x14ac:dyDescent="0.35">
      <c r="A3" s="164" t="s">
        <v>7</v>
      </c>
      <c r="B3" s="165"/>
      <c r="C3" s="165"/>
      <c r="D3" s="165"/>
      <c r="E3" s="165"/>
      <c r="F3" s="166"/>
      <c r="I3">
        <v>160</v>
      </c>
      <c r="J3" s="159">
        <f>C4*1000/10</f>
        <v>700</v>
      </c>
    </row>
    <row r="4" spans="1:10" x14ac:dyDescent="0.35">
      <c r="A4" s="1" t="s">
        <v>90</v>
      </c>
      <c r="B4" s="6" t="s">
        <v>91</v>
      </c>
      <c r="C4" s="15">
        <v>7</v>
      </c>
      <c r="D4" s="15">
        <v>16000</v>
      </c>
      <c r="E4" s="15">
        <f>PRODUCT(C4:D4)</f>
        <v>112000</v>
      </c>
      <c r="F4" s="16">
        <f>E4/2</f>
        <v>56000</v>
      </c>
    </row>
    <row r="5" spans="1:10" ht="15" x14ac:dyDescent="0.35">
      <c r="A5" s="167"/>
      <c r="B5" s="168"/>
      <c r="C5" s="168"/>
      <c r="D5" s="168"/>
      <c r="E5" s="168"/>
      <c r="F5" s="169"/>
    </row>
    <row r="6" spans="1:10" ht="15" x14ac:dyDescent="0.35">
      <c r="A6" s="164" t="s">
        <v>8</v>
      </c>
      <c r="B6" s="165"/>
      <c r="C6" s="165"/>
      <c r="D6" s="165"/>
      <c r="E6" s="165"/>
      <c r="F6" s="166"/>
    </row>
    <row r="7" spans="1:10" x14ac:dyDescent="0.35">
      <c r="A7" s="17" t="s">
        <v>9</v>
      </c>
      <c r="B7" s="17" t="s">
        <v>10</v>
      </c>
      <c r="C7" s="18" t="s">
        <v>11</v>
      </c>
      <c r="D7" s="18" t="s">
        <v>12</v>
      </c>
      <c r="E7" s="18" t="s">
        <v>13</v>
      </c>
      <c r="F7" s="46"/>
    </row>
    <row r="8" spans="1:10" x14ac:dyDescent="0.35">
      <c r="A8" s="6" t="s">
        <v>14</v>
      </c>
      <c r="B8" s="6" t="s">
        <v>15</v>
      </c>
      <c r="C8" s="95">
        <v>80</v>
      </c>
      <c r="D8" s="95">
        <f>'Price list 2024'!$B$9</f>
        <v>330</v>
      </c>
      <c r="E8" s="95">
        <f>PRODUCT(C8:D8)</f>
        <v>26400</v>
      </c>
      <c r="F8" s="96">
        <f>E8/2</f>
        <v>13200</v>
      </c>
    </row>
    <row r="9" spans="1:10" x14ac:dyDescent="0.35">
      <c r="A9" s="161" t="s">
        <v>16</v>
      </c>
      <c r="B9" s="162"/>
      <c r="C9" s="162"/>
      <c r="D9" s="162"/>
      <c r="E9" s="162"/>
      <c r="F9" s="163"/>
    </row>
    <row r="10" spans="1:10" x14ac:dyDescent="0.35">
      <c r="A10" s="6" t="s">
        <v>17</v>
      </c>
      <c r="B10" s="6" t="s">
        <v>18</v>
      </c>
      <c r="C10" s="15">
        <v>2.5</v>
      </c>
      <c r="D10" s="15">
        <f>'Price list 2024'!$B$18</f>
        <v>600</v>
      </c>
      <c r="E10" s="15">
        <f t="shared" ref="E10:E34" si="0">PRODUCT(C10:D10)</f>
        <v>1500</v>
      </c>
      <c r="F10" s="16">
        <f t="shared" ref="F10:F33" si="1">E10/2</f>
        <v>750</v>
      </c>
    </row>
    <row r="11" spans="1:10" x14ac:dyDescent="0.35">
      <c r="A11" s="6" t="s">
        <v>19</v>
      </c>
      <c r="B11" s="6" t="s">
        <v>18</v>
      </c>
      <c r="C11" s="15">
        <v>1.5</v>
      </c>
      <c r="D11" s="15">
        <f>'Price list 2024'!$B$19</f>
        <v>600</v>
      </c>
      <c r="E11" s="15">
        <f t="shared" si="0"/>
        <v>900</v>
      </c>
      <c r="F11" s="16">
        <f>D11</f>
        <v>600</v>
      </c>
    </row>
    <row r="12" spans="1:10" x14ac:dyDescent="0.35">
      <c r="A12" s="6" t="s">
        <v>20</v>
      </c>
      <c r="B12" s="6" t="s">
        <v>18</v>
      </c>
      <c r="C12" s="15">
        <v>1</v>
      </c>
      <c r="D12" s="15">
        <f>'Price list 2024'!$B$20</f>
        <v>600</v>
      </c>
      <c r="E12" s="15">
        <f t="shared" si="0"/>
        <v>600</v>
      </c>
      <c r="F12" s="16">
        <f t="shared" si="1"/>
        <v>300</v>
      </c>
    </row>
    <row r="13" spans="1:10" x14ac:dyDescent="0.35">
      <c r="A13" s="6" t="s">
        <v>600</v>
      </c>
      <c r="B13" s="6" t="s">
        <v>21</v>
      </c>
      <c r="C13" s="15">
        <v>4</v>
      </c>
      <c r="D13" s="15">
        <v>816</v>
      </c>
      <c r="E13" s="15">
        <f t="shared" si="0"/>
        <v>3264</v>
      </c>
      <c r="F13" s="16">
        <f t="shared" si="1"/>
        <v>1632</v>
      </c>
    </row>
    <row r="14" spans="1:10" x14ac:dyDescent="0.35">
      <c r="A14" s="6" t="s">
        <v>24</v>
      </c>
      <c r="B14" s="6" t="s">
        <v>23</v>
      </c>
      <c r="C14" s="15">
        <v>2</v>
      </c>
      <c r="D14" s="15">
        <f>'Price list 2024'!B25</f>
        <v>625</v>
      </c>
      <c r="E14" s="15">
        <f t="shared" si="0"/>
        <v>1250</v>
      </c>
      <c r="F14" s="16">
        <f t="shared" si="1"/>
        <v>625</v>
      </c>
    </row>
    <row r="15" spans="1:10" x14ac:dyDescent="0.35">
      <c r="A15" s="6" t="s">
        <v>22</v>
      </c>
      <c r="B15" s="6" t="s">
        <v>23</v>
      </c>
      <c r="C15" s="15">
        <v>20</v>
      </c>
      <c r="D15" s="15">
        <f>'Price list 2024'!$B$24</f>
        <v>100</v>
      </c>
      <c r="E15" s="15">
        <f t="shared" si="0"/>
        <v>2000</v>
      </c>
      <c r="F15" s="16">
        <f t="shared" si="1"/>
        <v>1000</v>
      </c>
    </row>
    <row r="16" spans="1:10" x14ac:dyDescent="0.35">
      <c r="A16" s="6" t="s">
        <v>41</v>
      </c>
      <c r="B16" s="6" t="s">
        <v>42</v>
      </c>
      <c r="C16" s="19">
        <v>100</v>
      </c>
      <c r="D16" s="15">
        <v>7</v>
      </c>
      <c r="E16" s="19">
        <f>PRODUCT(C16:D16)</f>
        <v>700</v>
      </c>
      <c r="F16" s="19">
        <f>E16/2</f>
        <v>350</v>
      </c>
    </row>
    <row r="17" spans="1:6" x14ac:dyDescent="0.35">
      <c r="A17" s="6" t="s">
        <v>80</v>
      </c>
      <c r="B17" s="6" t="s">
        <v>583</v>
      </c>
      <c r="C17" s="15">
        <v>3</v>
      </c>
      <c r="D17" s="15">
        <f>'Price list 2024'!$B$26</f>
        <v>700</v>
      </c>
      <c r="E17" s="15">
        <f>PRODUCT(C17:D17)</f>
        <v>2100</v>
      </c>
      <c r="F17" s="16">
        <f>E17/2</f>
        <v>1050</v>
      </c>
    </row>
    <row r="18" spans="1:6" x14ac:dyDescent="0.35">
      <c r="A18" s="196" t="s">
        <v>588</v>
      </c>
      <c r="B18" s="197"/>
      <c r="C18" s="198">
        <v>1</v>
      </c>
      <c r="D18" s="198">
        <f>'Price list 2024'!B27</f>
        <v>1000</v>
      </c>
      <c r="E18" s="15">
        <f>PRODUCT(C18:D18)</f>
        <v>1000</v>
      </c>
      <c r="F18" s="16">
        <f>E18/2</f>
        <v>500</v>
      </c>
    </row>
    <row r="19" spans="1:6" x14ac:dyDescent="0.35">
      <c r="A19" s="161" t="s">
        <v>27</v>
      </c>
      <c r="B19" s="162"/>
      <c r="C19" s="162"/>
      <c r="D19" s="162"/>
      <c r="E19" s="162"/>
      <c r="F19" s="163"/>
    </row>
    <row r="20" spans="1:6" x14ac:dyDescent="0.35">
      <c r="A20" s="6" t="s">
        <v>28</v>
      </c>
      <c r="B20" s="6" t="s">
        <v>29</v>
      </c>
      <c r="C20" s="15">
        <v>2</v>
      </c>
      <c r="D20" s="15">
        <f>'Price list 2024'!$B$31</f>
        <v>290</v>
      </c>
      <c r="E20" s="15">
        <f t="shared" si="0"/>
        <v>580</v>
      </c>
      <c r="F20" s="16">
        <f>E20/2</f>
        <v>290</v>
      </c>
    </row>
    <row r="21" spans="1:6" x14ac:dyDescent="0.35">
      <c r="A21" s="6" t="s">
        <v>30</v>
      </c>
      <c r="B21" s="6" t="s">
        <v>26</v>
      </c>
      <c r="C21" s="15">
        <v>1</v>
      </c>
      <c r="D21" s="15">
        <f>'Price list 2024'!B37</f>
        <v>270</v>
      </c>
      <c r="E21" s="15">
        <f t="shared" si="0"/>
        <v>270</v>
      </c>
      <c r="F21" s="16">
        <f>E21</f>
        <v>270</v>
      </c>
    </row>
    <row r="22" spans="1:6" x14ac:dyDescent="0.35">
      <c r="A22" s="6" t="str">
        <f>'Price list 2024'!A35</f>
        <v>Garden Ripcod</v>
      </c>
      <c r="B22" s="6" t="s">
        <v>26</v>
      </c>
      <c r="C22" s="15">
        <v>1</v>
      </c>
      <c r="D22" s="15">
        <f>'Price list 2024'!B35</f>
        <v>300</v>
      </c>
      <c r="E22" s="15">
        <f t="shared" si="0"/>
        <v>300</v>
      </c>
      <c r="F22" s="16">
        <f>E22</f>
        <v>300</v>
      </c>
    </row>
    <row r="23" spans="1:6" x14ac:dyDescent="0.35">
      <c r="A23" s="6" t="s">
        <v>102</v>
      </c>
      <c r="B23" s="6" t="s">
        <v>26</v>
      </c>
      <c r="C23" s="15">
        <v>1</v>
      </c>
      <c r="D23" s="15">
        <f>'Price list 2024'!$B$45</f>
        <v>470</v>
      </c>
      <c r="E23" s="15">
        <f t="shared" si="0"/>
        <v>470</v>
      </c>
      <c r="F23" s="16">
        <f>E23</f>
        <v>470</v>
      </c>
    </row>
    <row r="24" spans="1:6" x14ac:dyDescent="0.35">
      <c r="A24" s="6" t="s">
        <v>76</v>
      </c>
      <c r="B24" s="6" t="s">
        <v>26</v>
      </c>
      <c r="C24" s="15">
        <v>1</v>
      </c>
      <c r="D24" s="15">
        <f>'Price list 2024'!B41</f>
        <v>180</v>
      </c>
      <c r="E24" s="15">
        <f>PRODUCT(C24:D24)</f>
        <v>180</v>
      </c>
      <c r="F24" s="16">
        <f>E24</f>
        <v>180</v>
      </c>
    </row>
    <row r="25" spans="1:6" x14ac:dyDescent="0.35">
      <c r="A25" s="6" t="s">
        <v>77</v>
      </c>
      <c r="B25" s="6" t="s">
        <v>26</v>
      </c>
      <c r="C25" s="15">
        <v>1</v>
      </c>
      <c r="D25" s="15">
        <f>'Price list 2024'!B40</f>
        <v>175</v>
      </c>
      <c r="E25" s="15">
        <f>PRODUCT(C25:D25)</f>
        <v>175</v>
      </c>
      <c r="F25" s="16">
        <f>E25</f>
        <v>175</v>
      </c>
    </row>
    <row r="26" spans="1:6" x14ac:dyDescent="0.35">
      <c r="A26" s="161" t="s">
        <v>89</v>
      </c>
      <c r="B26" s="162"/>
      <c r="C26" s="162"/>
      <c r="D26" s="162"/>
      <c r="E26" s="162"/>
      <c r="F26" s="163"/>
    </row>
    <row r="27" spans="1:6" x14ac:dyDescent="0.35">
      <c r="A27" s="6" t="s">
        <v>34</v>
      </c>
      <c r="B27" s="6" t="s">
        <v>35</v>
      </c>
      <c r="C27" s="15">
        <v>3</v>
      </c>
      <c r="D27" s="15">
        <f>'Price list 2024'!$B$53</f>
        <v>80</v>
      </c>
      <c r="E27" s="15">
        <f t="shared" si="0"/>
        <v>240</v>
      </c>
      <c r="F27" s="16">
        <f t="shared" si="1"/>
        <v>120</v>
      </c>
    </row>
    <row r="28" spans="1:6" x14ac:dyDescent="0.35">
      <c r="A28" s="6" t="s">
        <v>36</v>
      </c>
      <c r="B28" s="6" t="s">
        <v>35</v>
      </c>
      <c r="C28" s="15">
        <v>6</v>
      </c>
      <c r="D28" s="15">
        <f>'Price list 2024'!$B$54</f>
        <v>80</v>
      </c>
      <c r="E28" s="15">
        <f t="shared" si="0"/>
        <v>480</v>
      </c>
      <c r="F28" s="16">
        <f t="shared" si="1"/>
        <v>240</v>
      </c>
    </row>
    <row r="29" spans="1:6" x14ac:dyDescent="0.35">
      <c r="A29" s="6" t="s">
        <v>37</v>
      </c>
      <c r="B29" s="6" t="s">
        <v>35</v>
      </c>
      <c r="C29" s="15">
        <v>6</v>
      </c>
      <c r="D29" s="15">
        <f>'Price list 2024'!$B$55</f>
        <v>80</v>
      </c>
      <c r="E29" s="15">
        <f t="shared" si="0"/>
        <v>480</v>
      </c>
      <c r="F29" s="16">
        <f t="shared" si="1"/>
        <v>240</v>
      </c>
    </row>
    <row r="30" spans="1:6" x14ac:dyDescent="0.35">
      <c r="A30" s="6" t="s">
        <v>38</v>
      </c>
      <c r="B30" s="6" t="s">
        <v>35</v>
      </c>
      <c r="C30" s="15">
        <v>3</v>
      </c>
      <c r="D30" s="15">
        <f>'Price list 2024'!$B$56</f>
        <v>80</v>
      </c>
      <c r="E30" s="15">
        <f t="shared" si="0"/>
        <v>240</v>
      </c>
      <c r="F30" s="16">
        <f t="shared" si="1"/>
        <v>120</v>
      </c>
    </row>
    <row r="31" spans="1:6" x14ac:dyDescent="0.35">
      <c r="A31" s="6" t="s">
        <v>39</v>
      </c>
      <c r="B31" s="6" t="s">
        <v>35</v>
      </c>
      <c r="C31" s="15">
        <v>5</v>
      </c>
      <c r="D31" s="15">
        <f>'Price list 2024'!$B$57</f>
        <v>80</v>
      </c>
      <c r="E31" s="15">
        <f t="shared" si="0"/>
        <v>400</v>
      </c>
      <c r="F31" s="16">
        <f t="shared" si="1"/>
        <v>200</v>
      </c>
    </row>
    <row r="32" spans="1:6" x14ac:dyDescent="0.35">
      <c r="A32" s="6" t="s">
        <v>40</v>
      </c>
      <c r="B32" s="6" t="s">
        <v>35</v>
      </c>
      <c r="C32" s="15">
        <v>3</v>
      </c>
      <c r="D32" s="15">
        <f>'Price list 2024'!$B$59</f>
        <v>80</v>
      </c>
      <c r="E32" s="15">
        <f t="shared" si="0"/>
        <v>240</v>
      </c>
      <c r="F32" s="16">
        <f t="shared" si="1"/>
        <v>120</v>
      </c>
    </row>
    <row r="33" spans="1:8" x14ac:dyDescent="0.35">
      <c r="A33" s="75" t="s">
        <v>43</v>
      </c>
      <c r="B33" s="75" t="s">
        <v>35</v>
      </c>
      <c r="C33" s="16">
        <v>240</v>
      </c>
      <c r="D33" s="16">
        <f>'Price list 2024'!$B$60</f>
        <v>80</v>
      </c>
      <c r="E33" s="16">
        <f t="shared" si="0"/>
        <v>19200</v>
      </c>
      <c r="F33" s="16">
        <f t="shared" si="1"/>
        <v>9600</v>
      </c>
    </row>
    <row r="34" spans="1:8" x14ac:dyDescent="0.35">
      <c r="A34" s="6" t="s">
        <v>112</v>
      </c>
      <c r="B34" s="6" t="s">
        <v>122</v>
      </c>
      <c r="C34" s="15">
        <v>15</v>
      </c>
      <c r="D34" s="15">
        <f>'Price list 2024'!B62</f>
        <v>300</v>
      </c>
      <c r="E34" s="16">
        <f t="shared" si="0"/>
        <v>4500</v>
      </c>
      <c r="F34" s="16">
        <f>E34/2</f>
        <v>2250</v>
      </c>
    </row>
    <row r="35" spans="1:8" x14ac:dyDescent="0.35">
      <c r="A35" s="49" t="s">
        <v>44</v>
      </c>
      <c r="B35" s="50"/>
      <c r="C35" s="51"/>
      <c r="D35" s="51"/>
      <c r="E35" s="52">
        <f>SUM(E8:E34)</f>
        <v>67469</v>
      </c>
      <c r="F35" s="53">
        <f>SUM(F8:F34)</f>
        <v>34582</v>
      </c>
    </row>
    <row r="36" spans="1:8" ht="15" x14ac:dyDescent="0.35">
      <c r="A36" s="59" t="s">
        <v>95</v>
      </c>
      <c r="B36" s="59"/>
      <c r="C36" s="60"/>
      <c r="D36" s="60"/>
      <c r="E36" s="61">
        <f>E4-E35</f>
        <v>44531</v>
      </c>
      <c r="F36" s="62">
        <f>F4-F35</f>
        <v>21418</v>
      </c>
    </row>
    <row r="37" spans="1:8" ht="15" x14ac:dyDescent="0.35">
      <c r="A37" s="105" t="s">
        <v>94</v>
      </c>
      <c r="B37" s="105"/>
      <c r="C37" s="106"/>
      <c r="D37" s="106"/>
      <c r="E37" s="107">
        <f>E36/E4</f>
        <v>0.39759821428571429</v>
      </c>
      <c r="F37" s="107">
        <f>F36/F4</f>
        <v>0.3824642857142857</v>
      </c>
    </row>
    <row r="38" spans="1:8" s="11" customFormat="1" ht="15" x14ac:dyDescent="0.35">
      <c r="A38" s="7" t="s">
        <v>45</v>
      </c>
      <c r="B38" s="21"/>
      <c r="C38" s="12"/>
      <c r="D38" s="12"/>
      <c r="E38" s="20">
        <f>E35/C4</f>
        <v>9638.4285714285706</v>
      </c>
      <c r="F38" s="20">
        <f>E38/2</f>
        <v>4819.2142857142853</v>
      </c>
    </row>
    <row r="39" spans="1:8" s="11" customFormat="1" ht="15" x14ac:dyDescent="0.35">
      <c r="A39" s="7" t="s">
        <v>46</v>
      </c>
      <c r="B39" s="7"/>
      <c r="C39" s="12"/>
      <c r="D39" s="12"/>
      <c r="E39" s="20">
        <f>E35/D4</f>
        <v>4.2168124999999996</v>
      </c>
      <c r="F39" s="20">
        <f>E39/2</f>
        <v>2.1084062499999998</v>
      </c>
    </row>
    <row r="40" spans="1:8" x14ac:dyDescent="0.35">
      <c r="A40" s="2" t="s">
        <v>592</v>
      </c>
      <c r="B40" s="2"/>
      <c r="C40" s="36"/>
      <c r="D40" s="36"/>
      <c r="E40" s="36">
        <f>E35/J3</f>
        <v>96.38428571428571</v>
      </c>
      <c r="F40" s="43"/>
    </row>
    <row r="41" spans="1:8" x14ac:dyDescent="0.35">
      <c r="A41" s="2" t="s">
        <v>593</v>
      </c>
      <c r="B41" s="2"/>
      <c r="C41" s="36"/>
      <c r="D41" s="36"/>
      <c r="E41" s="36">
        <f>E35/I3</f>
        <v>421.68124999999998</v>
      </c>
      <c r="F41" s="43"/>
    </row>
    <row r="42" spans="1:8" x14ac:dyDescent="0.35">
      <c r="A42" s="199"/>
      <c r="B42" s="199"/>
      <c r="C42" s="200"/>
      <c r="D42" s="200"/>
      <c r="E42" s="200"/>
      <c r="F42" s="201"/>
    </row>
    <row r="43" spans="1:8" x14ac:dyDescent="0.35">
      <c r="A43" s="48" t="s">
        <v>92</v>
      </c>
    </row>
    <row r="44" spans="1:8" x14ac:dyDescent="0.35">
      <c r="A44" s="1" t="s">
        <v>146</v>
      </c>
    </row>
    <row r="45" spans="1:8" x14ac:dyDescent="0.35">
      <c r="A45" s="170" t="s">
        <v>103</v>
      </c>
      <c r="B45" s="171"/>
      <c r="C45" s="171"/>
      <c r="D45" s="171"/>
      <c r="E45" s="171"/>
      <c r="F45" s="171"/>
      <c r="G45" s="171"/>
      <c r="H45" s="171"/>
    </row>
    <row r="46" spans="1:8" x14ac:dyDescent="0.35">
      <c r="A46" s="1" t="s">
        <v>595</v>
      </c>
      <c r="B46"/>
      <c r="C46"/>
      <c r="D46"/>
      <c r="E46"/>
      <c r="F46"/>
    </row>
    <row r="47" spans="1:8" x14ac:dyDescent="0.35">
      <c r="B47"/>
      <c r="C47"/>
      <c r="D47"/>
      <c r="E47"/>
      <c r="F47"/>
    </row>
    <row r="49" spans="1:1" x14ac:dyDescent="0.35">
      <c r="A49" s="1" t="s">
        <v>151</v>
      </c>
    </row>
    <row r="51" spans="1:1" x14ac:dyDescent="0.35">
      <c r="A51" s="1" t="s">
        <v>152</v>
      </c>
    </row>
    <row r="52" spans="1:1" x14ac:dyDescent="0.35">
      <c r="A52" s="1" t="s">
        <v>153</v>
      </c>
    </row>
  </sheetData>
  <mergeCells count="8">
    <mergeCell ref="A45:H45"/>
    <mergeCell ref="A1:F1"/>
    <mergeCell ref="A26:F26"/>
    <mergeCell ref="A19:F19"/>
    <mergeCell ref="A9:F9"/>
    <mergeCell ref="A6:F6"/>
    <mergeCell ref="A5:F5"/>
    <mergeCell ref="A3:F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0"/>
  <sheetViews>
    <sheetView tabSelected="1" topLeftCell="A25" zoomScale="98" zoomScaleNormal="98" workbookViewId="0">
      <selection activeCell="F44" sqref="F44"/>
    </sheetView>
  </sheetViews>
  <sheetFormatPr defaultRowHeight="14.5" x14ac:dyDescent="0.35"/>
  <cols>
    <col min="1" max="1" width="20.6328125" style="29" customWidth="1"/>
    <col min="2" max="2" width="11.54296875" style="29" customWidth="1"/>
    <col min="3" max="3" width="11.08984375" style="31" customWidth="1"/>
    <col min="4" max="4" width="11" style="31" customWidth="1"/>
    <col min="5" max="5" width="11.453125" style="31" customWidth="1"/>
    <col min="6" max="6" width="12.54296875" style="31" customWidth="1"/>
    <col min="11" max="11" width="15.81640625" customWidth="1"/>
  </cols>
  <sheetData>
    <row r="1" spans="1:11" x14ac:dyDescent="0.35">
      <c r="A1" s="173" t="s">
        <v>61</v>
      </c>
      <c r="B1" s="173"/>
      <c r="C1" s="173"/>
      <c r="D1" s="173"/>
      <c r="E1" s="173"/>
      <c r="F1" s="173"/>
    </row>
    <row r="2" spans="1:11" x14ac:dyDescent="0.35">
      <c r="A2" s="32"/>
      <c r="B2" s="32" t="s">
        <v>2</v>
      </c>
      <c r="C2" s="28" t="s">
        <v>3</v>
      </c>
      <c r="D2" s="28" t="s">
        <v>4</v>
      </c>
      <c r="E2" s="28" t="s">
        <v>5</v>
      </c>
      <c r="F2" s="28" t="s">
        <v>54</v>
      </c>
      <c r="J2" s="29" t="s">
        <v>590</v>
      </c>
      <c r="K2" s="29" t="s">
        <v>591</v>
      </c>
    </row>
    <row r="3" spans="1:11" x14ac:dyDescent="0.35">
      <c r="A3" s="192" t="s">
        <v>7</v>
      </c>
      <c r="B3" s="193"/>
      <c r="C3" s="193"/>
      <c r="D3" s="193"/>
      <c r="E3" s="193"/>
      <c r="F3" s="194"/>
      <c r="J3" s="29">
        <v>160</v>
      </c>
      <c r="K3" s="202">
        <f>C4*1000/10</f>
        <v>600</v>
      </c>
    </row>
    <row r="4" spans="1:11" x14ac:dyDescent="0.35">
      <c r="A4" s="32" t="s">
        <v>90</v>
      </c>
      <c r="B4" s="32" t="s">
        <v>101</v>
      </c>
      <c r="C4" s="27">
        <v>6</v>
      </c>
      <c r="D4" s="27">
        <v>16000</v>
      </c>
      <c r="E4" s="27">
        <f>PRODUCT(C4:D4)</f>
        <v>96000</v>
      </c>
      <c r="F4" s="27">
        <f>E4/2</f>
        <v>48000</v>
      </c>
      <c r="H4" s="159">
        <f>C4/2</f>
        <v>3</v>
      </c>
    </row>
    <row r="5" spans="1:11" x14ac:dyDescent="0.35">
      <c r="A5" s="189"/>
      <c r="B5" s="190"/>
      <c r="C5" s="190"/>
      <c r="D5" s="190"/>
      <c r="E5" s="190"/>
      <c r="F5" s="191"/>
    </row>
    <row r="6" spans="1:11" x14ac:dyDescent="0.35">
      <c r="A6" s="174" t="s">
        <v>87</v>
      </c>
      <c r="B6" s="175"/>
      <c r="C6" s="175"/>
      <c r="D6" s="175"/>
      <c r="E6" s="175"/>
      <c r="F6" s="176"/>
    </row>
    <row r="7" spans="1:11" x14ac:dyDescent="0.35">
      <c r="A7" s="32" t="s">
        <v>9</v>
      </c>
      <c r="B7" s="32" t="s">
        <v>10</v>
      </c>
      <c r="C7" s="34" t="s">
        <v>11</v>
      </c>
      <c r="D7" s="34" t="s">
        <v>12</v>
      </c>
      <c r="E7" s="34" t="s">
        <v>13</v>
      </c>
      <c r="F7" s="25"/>
    </row>
    <row r="8" spans="1:11" x14ac:dyDescent="0.35">
      <c r="A8" s="33" t="s">
        <v>14</v>
      </c>
      <c r="B8" s="33" t="s">
        <v>62</v>
      </c>
      <c r="C8" s="27">
        <v>70</v>
      </c>
      <c r="D8" s="27">
        <f>'Price list 2024'!B11</f>
        <v>355</v>
      </c>
      <c r="E8" s="27">
        <f t="shared" ref="E8" si="0">PRODUCT(C8:D8)</f>
        <v>24850</v>
      </c>
      <c r="F8" s="27">
        <f t="shared" ref="F8" si="1" xml:space="preserve"> E8/2</f>
        <v>12425</v>
      </c>
    </row>
    <row r="9" spans="1:11" x14ac:dyDescent="0.35">
      <c r="A9" s="186" t="s">
        <v>49</v>
      </c>
      <c r="B9" s="187"/>
      <c r="C9" s="187"/>
      <c r="D9" s="187"/>
      <c r="E9" s="187"/>
      <c r="F9" s="188"/>
    </row>
    <row r="10" spans="1:11" x14ac:dyDescent="0.35">
      <c r="A10" s="33" t="s">
        <v>17</v>
      </c>
      <c r="B10" s="33" t="s">
        <v>18</v>
      </c>
      <c r="C10" s="27">
        <v>2.5</v>
      </c>
      <c r="D10" s="27">
        <f>'Price list 2024'!B18</f>
        <v>600</v>
      </c>
      <c r="E10" s="27">
        <f>PRODUCT(C10:D10)</f>
        <v>1500</v>
      </c>
      <c r="F10" s="27">
        <f xml:space="preserve"> E10/2</f>
        <v>750</v>
      </c>
    </row>
    <row r="11" spans="1:11" x14ac:dyDescent="0.35">
      <c r="A11" s="33" t="s">
        <v>20</v>
      </c>
      <c r="B11" s="33" t="s">
        <v>18</v>
      </c>
      <c r="C11" s="27">
        <v>1</v>
      </c>
      <c r="D11" s="27">
        <f>'Price list 2024'!B20</f>
        <v>600</v>
      </c>
      <c r="E11" s="27">
        <f t="shared" ref="E11:E36" si="2">PRODUCT(C11:D11)</f>
        <v>600</v>
      </c>
      <c r="F11" s="27">
        <f t="shared" ref="F11:F22" si="3" xml:space="preserve"> E11/2</f>
        <v>300</v>
      </c>
    </row>
    <row r="12" spans="1:11" x14ac:dyDescent="0.35">
      <c r="A12" s="33" t="s">
        <v>19</v>
      </c>
      <c r="B12" s="33" t="s">
        <v>18</v>
      </c>
      <c r="C12" s="27">
        <v>1.5</v>
      </c>
      <c r="D12" s="27">
        <f>'Price list 2024'!B19</f>
        <v>600</v>
      </c>
      <c r="E12" s="27">
        <f t="shared" si="2"/>
        <v>900</v>
      </c>
      <c r="F12" s="27">
        <f>D12</f>
        <v>600</v>
      </c>
    </row>
    <row r="13" spans="1:11" x14ac:dyDescent="0.35">
      <c r="A13" s="33" t="s">
        <v>69</v>
      </c>
      <c r="B13" s="33" t="s">
        <v>23</v>
      </c>
      <c r="C13" s="27">
        <v>6</v>
      </c>
      <c r="D13" s="27">
        <f>'Price list 2024'!B22</f>
        <v>721.2</v>
      </c>
      <c r="E13" s="27">
        <f t="shared" si="2"/>
        <v>4327.2000000000007</v>
      </c>
      <c r="F13" s="27">
        <f t="shared" si="3"/>
        <v>2163.6000000000004</v>
      </c>
    </row>
    <row r="14" spans="1:11" x14ac:dyDescent="0.35">
      <c r="A14" s="33" t="s">
        <v>24</v>
      </c>
      <c r="B14" s="33" t="s">
        <v>23</v>
      </c>
      <c r="C14" s="27">
        <v>4</v>
      </c>
      <c r="D14" s="27">
        <f>'Price list 2024'!B25</f>
        <v>625</v>
      </c>
      <c r="E14" s="27">
        <f t="shared" si="2"/>
        <v>2500</v>
      </c>
      <c r="F14" s="27">
        <f t="shared" si="3"/>
        <v>1250</v>
      </c>
    </row>
    <row r="15" spans="1:11" ht="15.5" x14ac:dyDescent="0.35">
      <c r="A15" s="6" t="s">
        <v>22</v>
      </c>
      <c r="B15" s="6" t="s">
        <v>21</v>
      </c>
      <c r="C15" s="15">
        <v>20</v>
      </c>
      <c r="D15" s="15">
        <f>'Price list 2024'!$B$24</f>
        <v>100</v>
      </c>
      <c r="E15" s="15">
        <f t="shared" si="2"/>
        <v>2000</v>
      </c>
      <c r="F15" s="16">
        <f t="shared" ref="F15" si="4">E15/2</f>
        <v>1000</v>
      </c>
    </row>
    <row r="16" spans="1:11" x14ac:dyDescent="0.35">
      <c r="A16" s="33" t="s">
        <v>41</v>
      </c>
      <c r="B16" s="33" t="s">
        <v>122</v>
      </c>
      <c r="C16" s="27">
        <v>1</v>
      </c>
      <c r="D16" s="27">
        <f>'Price list 2024'!B61</f>
        <v>700</v>
      </c>
      <c r="E16" s="27">
        <f>PRODUCT(C16:D16)</f>
        <v>700</v>
      </c>
      <c r="F16" s="27">
        <f>E16/2</f>
        <v>350</v>
      </c>
    </row>
    <row r="17" spans="1:6" x14ac:dyDescent="0.35">
      <c r="A17" s="33" t="s">
        <v>80</v>
      </c>
      <c r="B17" s="33" t="s">
        <v>599</v>
      </c>
      <c r="C17" s="27">
        <v>3</v>
      </c>
      <c r="D17" s="27">
        <f>'Price list 2024'!$B$26</f>
        <v>700</v>
      </c>
      <c r="E17" s="27">
        <f t="shared" si="2"/>
        <v>2100</v>
      </c>
      <c r="F17" s="27">
        <f t="shared" si="3"/>
        <v>1050</v>
      </c>
    </row>
    <row r="18" spans="1:6" ht="15.5" x14ac:dyDescent="0.35">
      <c r="A18" s="196" t="s">
        <v>588</v>
      </c>
      <c r="B18" s="197"/>
      <c r="C18" s="198">
        <v>1</v>
      </c>
      <c r="D18" s="198">
        <f>'Price list 2024'!B26</f>
        <v>700</v>
      </c>
      <c r="E18" s="15">
        <f>PRODUCT(C18:D18)</f>
        <v>700</v>
      </c>
      <c r="F18" s="16">
        <f>E18/2</f>
        <v>350</v>
      </c>
    </row>
    <row r="19" spans="1:6" x14ac:dyDescent="0.35">
      <c r="A19" s="33" t="s">
        <v>63</v>
      </c>
      <c r="B19" s="33" t="s">
        <v>64</v>
      </c>
      <c r="C19" s="27">
        <v>3000</v>
      </c>
      <c r="D19" s="27">
        <f>'Price list 2024'!B15</f>
        <v>5</v>
      </c>
      <c r="E19" s="27">
        <f t="shared" si="2"/>
        <v>15000</v>
      </c>
      <c r="F19" s="27">
        <f t="shared" si="3"/>
        <v>7500</v>
      </c>
    </row>
    <row r="20" spans="1:6" x14ac:dyDescent="0.35">
      <c r="A20" s="33" t="s">
        <v>65</v>
      </c>
      <c r="B20" s="33" t="s">
        <v>66</v>
      </c>
      <c r="C20" s="27">
        <v>4</v>
      </c>
      <c r="D20" s="27">
        <f>'Price list 2024'!B16</f>
        <v>450</v>
      </c>
      <c r="E20" s="27">
        <f t="shared" si="2"/>
        <v>1800</v>
      </c>
      <c r="F20" s="27">
        <f t="shared" si="3"/>
        <v>900</v>
      </c>
    </row>
    <row r="21" spans="1:6" x14ac:dyDescent="0.35">
      <c r="A21" s="186" t="s">
        <v>27</v>
      </c>
      <c r="B21" s="187"/>
      <c r="C21" s="187"/>
      <c r="D21" s="187"/>
      <c r="E21" s="187"/>
      <c r="F21" s="188"/>
    </row>
    <row r="22" spans="1:6" x14ac:dyDescent="0.35">
      <c r="A22" s="33" t="s">
        <v>28</v>
      </c>
      <c r="B22" s="33" t="s">
        <v>29</v>
      </c>
      <c r="C22" s="27">
        <v>2</v>
      </c>
      <c r="D22" s="27">
        <f>'Price list 2024'!B31</f>
        <v>290</v>
      </c>
      <c r="E22" s="27">
        <f t="shared" si="2"/>
        <v>580</v>
      </c>
      <c r="F22" s="27">
        <f t="shared" si="3"/>
        <v>290</v>
      </c>
    </row>
    <row r="23" spans="1:6" x14ac:dyDescent="0.35">
      <c r="A23" s="33" t="str">
        <f>'Price list 2024'!A35</f>
        <v>Garden Ripcod</v>
      </c>
      <c r="B23" s="33" t="s">
        <v>26</v>
      </c>
      <c r="C23" s="27">
        <v>1</v>
      </c>
      <c r="D23" s="27">
        <f>'Price list 2024'!B35</f>
        <v>300</v>
      </c>
      <c r="E23" s="27">
        <f t="shared" si="2"/>
        <v>300</v>
      </c>
      <c r="F23" s="27">
        <f>E23</f>
        <v>300</v>
      </c>
    </row>
    <row r="24" spans="1:6" x14ac:dyDescent="0.35">
      <c r="A24" s="33" t="str">
        <f>'Item List'!B235</f>
        <v xml:space="preserve">Incide </v>
      </c>
      <c r="B24" s="33" t="s">
        <v>264</v>
      </c>
      <c r="C24" s="27">
        <v>1</v>
      </c>
      <c r="D24" s="27">
        <f>'Price list 2024'!B39</f>
        <v>535</v>
      </c>
      <c r="E24" s="27">
        <f>D24*C24</f>
        <v>535</v>
      </c>
      <c r="F24" s="27">
        <f>E24</f>
        <v>535</v>
      </c>
    </row>
    <row r="25" spans="1:6" x14ac:dyDescent="0.35">
      <c r="A25" s="33" t="s">
        <v>30</v>
      </c>
      <c r="B25" s="33" t="s">
        <v>26</v>
      </c>
      <c r="C25" s="27">
        <v>1</v>
      </c>
      <c r="D25" s="27">
        <f>'Price list 2024'!B37</f>
        <v>270</v>
      </c>
      <c r="E25" s="27">
        <f t="shared" si="2"/>
        <v>270</v>
      </c>
      <c r="F25" s="27">
        <f>E25</f>
        <v>270</v>
      </c>
    </row>
    <row r="26" spans="1:6" x14ac:dyDescent="0.35">
      <c r="A26" s="33" t="str">
        <f>'Price list 2024'!A45</f>
        <v>Nuflim (1L)</v>
      </c>
      <c r="B26" s="33" t="s">
        <v>26</v>
      </c>
      <c r="C26" s="27">
        <v>1</v>
      </c>
      <c r="D26" s="27">
        <f>'Price list 2024'!B45</f>
        <v>470</v>
      </c>
      <c r="E26" s="27">
        <f t="shared" si="2"/>
        <v>470</v>
      </c>
      <c r="F26" s="27">
        <f>E26</f>
        <v>470</v>
      </c>
    </row>
    <row r="27" spans="1:6" x14ac:dyDescent="0.35">
      <c r="A27" s="33" t="s">
        <v>25</v>
      </c>
      <c r="B27" s="24" t="s">
        <v>26</v>
      </c>
      <c r="C27" s="26">
        <v>1</v>
      </c>
      <c r="D27" s="26">
        <f>'Price list 2024'!B41</f>
        <v>180</v>
      </c>
      <c r="E27" s="27">
        <f>PRODUCT(C27:D27)</f>
        <v>180</v>
      </c>
      <c r="F27" s="27">
        <v>180</v>
      </c>
    </row>
    <row r="28" spans="1:6" x14ac:dyDescent="0.35">
      <c r="A28" s="186" t="s">
        <v>89</v>
      </c>
      <c r="B28" s="187"/>
      <c r="C28" s="187"/>
      <c r="D28" s="187"/>
      <c r="E28" s="187"/>
      <c r="F28" s="188"/>
    </row>
    <row r="29" spans="1:6" x14ac:dyDescent="0.35">
      <c r="A29" s="33" t="s">
        <v>34</v>
      </c>
      <c r="B29" s="33" t="s">
        <v>35</v>
      </c>
      <c r="C29" s="27">
        <v>3</v>
      </c>
      <c r="D29" s="27">
        <f>'Price list 2024'!B53</f>
        <v>80</v>
      </c>
      <c r="E29" s="27">
        <f t="shared" si="2"/>
        <v>240</v>
      </c>
      <c r="F29" s="27">
        <f t="shared" ref="F29:F36" si="5">E29/2</f>
        <v>120</v>
      </c>
    </row>
    <row r="30" spans="1:6" x14ac:dyDescent="0.35">
      <c r="A30" s="33" t="s">
        <v>36</v>
      </c>
      <c r="B30" s="33" t="s">
        <v>35</v>
      </c>
      <c r="C30" s="27">
        <v>6</v>
      </c>
      <c r="D30" s="27">
        <f>'Price list 2024'!B54</f>
        <v>80</v>
      </c>
      <c r="E30" s="27">
        <f t="shared" si="2"/>
        <v>480</v>
      </c>
      <c r="F30" s="27">
        <f t="shared" si="5"/>
        <v>240</v>
      </c>
    </row>
    <row r="31" spans="1:6" x14ac:dyDescent="0.35">
      <c r="A31" s="33" t="s">
        <v>37</v>
      </c>
      <c r="B31" s="33" t="s">
        <v>35</v>
      </c>
      <c r="C31" s="27">
        <v>15</v>
      </c>
      <c r="D31" s="27">
        <f>'Price list 2024'!B55</f>
        <v>80</v>
      </c>
      <c r="E31" s="27">
        <f t="shared" si="2"/>
        <v>1200</v>
      </c>
      <c r="F31" s="27">
        <f t="shared" si="5"/>
        <v>600</v>
      </c>
    </row>
    <row r="32" spans="1:6" x14ac:dyDescent="0.35">
      <c r="A32" s="33" t="s">
        <v>38</v>
      </c>
      <c r="B32" s="33" t="s">
        <v>35</v>
      </c>
      <c r="C32" s="27">
        <v>3</v>
      </c>
      <c r="D32" s="27">
        <f>'Price list 2024'!B56</f>
        <v>80</v>
      </c>
      <c r="E32" s="27">
        <f t="shared" si="2"/>
        <v>240</v>
      </c>
      <c r="F32" s="27">
        <f t="shared" si="5"/>
        <v>120</v>
      </c>
    </row>
    <row r="33" spans="1:6" x14ac:dyDescent="0.35">
      <c r="A33" s="33" t="s">
        <v>39</v>
      </c>
      <c r="B33" s="33" t="s">
        <v>35</v>
      </c>
      <c r="C33" s="27">
        <v>5</v>
      </c>
      <c r="D33" s="27">
        <f>'Price list 2024'!B57</f>
        <v>80</v>
      </c>
      <c r="E33" s="27">
        <f t="shared" si="2"/>
        <v>400</v>
      </c>
      <c r="F33" s="27">
        <f t="shared" si="5"/>
        <v>200</v>
      </c>
    </row>
    <row r="34" spans="1:6" x14ac:dyDescent="0.35">
      <c r="A34" s="33" t="s">
        <v>40</v>
      </c>
      <c r="B34" s="33" t="s">
        <v>35</v>
      </c>
      <c r="C34" s="27">
        <v>3</v>
      </c>
      <c r="D34" s="27">
        <f>'Price list 2024'!B59</f>
        <v>80</v>
      </c>
      <c r="E34" s="27">
        <f t="shared" si="2"/>
        <v>240</v>
      </c>
      <c r="F34" s="27">
        <f t="shared" si="5"/>
        <v>120</v>
      </c>
    </row>
    <row r="35" spans="1:6" x14ac:dyDescent="0.35">
      <c r="A35" s="33" t="s">
        <v>43</v>
      </c>
      <c r="B35" s="33" t="s">
        <v>35</v>
      </c>
      <c r="C35" s="27">
        <f>240</f>
        <v>240</v>
      </c>
      <c r="D35" s="27">
        <f>'Price list 2024'!B60</f>
        <v>80</v>
      </c>
      <c r="E35" s="27">
        <f t="shared" si="2"/>
        <v>19200</v>
      </c>
      <c r="F35" s="27">
        <f t="shared" si="5"/>
        <v>9600</v>
      </c>
    </row>
    <row r="36" spans="1:6" x14ac:dyDescent="0.35">
      <c r="A36" s="33" t="s">
        <v>67</v>
      </c>
      <c r="B36" s="33" t="s">
        <v>35</v>
      </c>
      <c r="C36" s="27">
        <v>12</v>
      </c>
      <c r="D36" s="27">
        <f>'Price list 2024'!B58</f>
        <v>80</v>
      </c>
      <c r="E36" s="27">
        <f t="shared" si="2"/>
        <v>960</v>
      </c>
      <c r="F36" s="27">
        <f t="shared" si="5"/>
        <v>480</v>
      </c>
    </row>
    <row r="37" spans="1:6" x14ac:dyDescent="0.35">
      <c r="A37" s="33" t="s">
        <v>112</v>
      </c>
      <c r="B37" s="33" t="s">
        <v>122</v>
      </c>
      <c r="C37" s="27">
        <v>15</v>
      </c>
      <c r="D37" s="27">
        <f>'Price list 2024'!B62</f>
        <v>300</v>
      </c>
      <c r="E37" s="27">
        <f t="shared" ref="E37" si="6">PRODUCT(C37:D37)</f>
        <v>4500</v>
      </c>
      <c r="F37" s="27">
        <f>E37/2</f>
        <v>2250</v>
      </c>
    </row>
    <row r="38" spans="1:6" x14ac:dyDescent="0.35">
      <c r="A38" s="68" t="s">
        <v>88</v>
      </c>
      <c r="B38" s="68"/>
      <c r="C38" s="92"/>
      <c r="D38" s="92"/>
      <c r="E38" s="64">
        <f>SUM(E8:E36)</f>
        <v>82272.2</v>
      </c>
      <c r="F38" s="64">
        <f>SUM(F8:F36)</f>
        <v>42163.6</v>
      </c>
    </row>
    <row r="39" spans="1:6" x14ac:dyDescent="0.35">
      <c r="A39" s="66" t="s">
        <v>95</v>
      </c>
      <c r="B39" s="66"/>
      <c r="C39" s="93"/>
      <c r="D39" s="93"/>
      <c r="E39" s="67">
        <f>E4-E38</f>
        <v>13727.800000000003</v>
      </c>
      <c r="F39" s="67">
        <f>F4-F38</f>
        <v>5836.4000000000015</v>
      </c>
    </row>
    <row r="40" spans="1:6" x14ac:dyDescent="0.35">
      <c r="A40" s="94" t="s">
        <v>94</v>
      </c>
      <c r="B40" s="94"/>
      <c r="C40" s="94"/>
      <c r="D40" s="94"/>
      <c r="E40" s="94">
        <f>E39/E4</f>
        <v>0.1429979166666667</v>
      </c>
      <c r="F40" s="94">
        <f>F39/F4</f>
        <v>0.1215916666666667</v>
      </c>
    </row>
    <row r="41" spans="1:6" s="11" customFormat="1" x14ac:dyDescent="0.35">
      <c r="A41" s="32" t="s">
        <v>45</v>
      </c>
      <c r="B41" s="35"/>
      <c r="C41" s="28"/>
      <c r="D41" s="28"/>
      <c r="E41" s="23">
        <f>E38/C4</f>
        <v>13712.033333333333</v>
      </c>
      <c r="F41" s="23">
        <f>F38/H4</f>
        <v>14054.533333333333</v>
      </c>
    </row>
    <row r="42" spans="1:6" s="11" customFormat="1" x14ac:dyDescent="0.35">
      <c r="A42" s="32" t="s">
        <v>46</v>
      </c>
      <c r="B42" s="32"/>
      <c r="C42" s="28"/>
      <c r="D42" s="28"/>
      <c r="E42" s="23">
        <f>E38/D4</f>
        <v>5.1420124999999999</v>
      </c>
      <c r="F42" s="23">
        <f>F38/D4</f>
        <v>2.6352249999999997</v>
      </c>
    </row>
    <row r="43" spans="1:6" ht="15.5" x14ac:dyDescent="0.35">
      <c r="A43" s="2" t="s">
        <v>592</v>
      </c>
      <c r="B43" s="2"/>
      <c r="C43" s="36"/>
      <c r="D43" s="36"/>
      <c r="E43" s="36">
        <f>E38/K3</f>
        <v>137.12033333333332</v>
      </c>
      <c r="F43" s="43"/>
    </row>
    <row r="44" spans="1:6" ht="15.5" x14ac:dyDescent="0.35">
      <c r="A44" s="2" t="s">
        <v>593</v>
      </c>
      <c r="B44" s="2"/>
      <c r="C44" s="36"/>
      <c r="D44" s="36"/>
      <c r="E44" s="36">
        <f>E38/J3</f>
        <v>514.20124999999996</v>
      </c>
      <c r="F44" s="43"/>
    </row>
    <row r="46" spans="1:6" ht="15.5" x14ac:dyDescent="0.35">
      <c r="A46" s="48" t="s">
        <v>92</v>
      </c>
    </row>
    <row r="47" spans="1:6" ht="15.5" x14ac:dyDescent="0.35">
      <c r="A47" s="1" t="s">
        <v>146</v>
      </c>
    </row>
    <row r="49" spans="1:1" x14ac:dyDescent="0.35">
      <c r="A49" s="30" t="s">
        <v>154</v>
      </c>
    </row>
    <row r="50" spans="1:1" x14ac:dyDescent="0.35">
      <c r="A50" s="29" t="s">
        <v>156</v>
      </c>
    </row>
  </sheetData>
  <mergeCells count="7">
    <mergeCell ref="A1:F1"/>
    <mergeCell ref="A28:F28"/>
    <mergeCell ref="A21:F21"/>
    <mergeCell ref="A9:F9"/>
    <mergeCell ref="A6:F6"/>
    <mergeCell ref="A5:F5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6"/>
  <sheetViews>
    <sheetView topLeftCell="A10" zoomScale="120" zoomScaleNormal="120" workbookViewId="0">
      <selection activeCell="A24" sqref="A24"/>
    </sheetView>
  </sheetViews>
  <sheetFormatPr defaultRowHeight="15.5" x14ac:dyDescent="0.35"/>
  <cols>
    <col min="1" max="1" width="24.453125" style="1" customWidth="1"/>
    <col min="2" max="2" width="9.08984375" style="1"/>
    <col min="3" max="3" width="10.6328125" style="22" customWidth="1"/>
    <col min="4" max="4" width="11.90625" style="22" customWidth="1"/>
    <col min="5" max="5" width="14.453125" style="22" customWidth="1"/>
    <col min="6" max="6" width="16" style="22" customWidth="1"/>
    <col min="7" max="7" width="12.08984375" customWidth="1"/>
    <col min="10" max="11" width="8.7265625" customWidth="1"/>
  </cols>
  <sheetData>
    <row r="1" spans="1:10" ht="15" x14ac:dyDescent="0.35">
      <c r="A1" s="160" t="s">
        <v>57</v>
      </c>
      <c r="B1" s="160"/>
      <c r="C1" s="160"/>
      <c r="D1" s="160"/>
      <c r="E1" s="160"/>
      <c r="F1" s="160"/>
    </row>
    <row r="2" spans="1:10" ht="15" x14ac:dyDescent="0.35">
      <c r="A2" s="73"/>
      <c r="B2" s="73" t="s">
        <v>2</v>
      </c>
      <c r="C2" s="63" t="s">
        <v>3</v>
      </c>
      <c r="D2" s="63" t="s">
        <v>4</v>
      </c>
      <c r="E2" s="63" t="s">
        <v>5</v>
      </c>
      <c r="F2" s="63" t="s">
        <v>54</v>
      </c>
      <c r="G2" s="98"/>
      <c r="H2" s="98"/>
      <c r="I2" s="98"/>
      <c r="J2" s="98"/>
    </row>
    <row r="3" spans="1:10" ht="15" x14ac:dyDescent="0.35">
      <c r="A3" s="180" t="s">
        <v>7</v>
      </c>
      <c r="B3" s="181"/>
      <c r="C3" s="181"/>
      <c r="D3" s="181"/>
      <c r="E3" s="181"/>
      <c r="F3" s="182"/>
      <c r="G3" s="98"/>
      <c r="H3" s="98"/>
      <c r="I3" s="98"/>
      <c r="J3" s="98"/>
    </row>
    <row r="4" spans="1:10" x14ac:dyDescent="0.35">
      <c r="A4" s="1" t="s">
        <v>90</v>
      </c>
      <c r="B4" s="75" t="s">
        <v>91</v>
      </c>
      <c r="C4" s="16">
        <v>2.5</v>
      </c>
      <c r="D4" s="16">
        <v>27000</v>
      </c>
      <c r="E4" s="16">
        <f>PRODUCT(C4:D4)</f>
        <v>67500</v>
      </c>
      <c r="F4" s="16">
        <f>E4/2</f>
        <v>33750</v>
      </c>
      <c r="G4" s="104"/>
      <c r="H4" s="98"/>
      <c r="I4" s="153">
        <f>C4/2</f>
        <v>1.25</v>
      </c>
      <c r="J4" s="98"/>
    </row>
    <row r="5" spans="1:10" ht="15" x14ac:dyDescent="0.35">
      <c r="A5" s="183"/>
      <c r="B5" s="184"/>
      <c r="C5" s="184"/>
      <c r="D5" s="184"/>
      <c r="E5" s="184"/>
      <c r="F5" s="185"/>
      <c r="G5" s="98"/>
      <c r="H5" s="98"/>
      <c r="I5" s="98"/>
      <c r="J5" s="98"/>
    </row>
    <row r="6" spans="1:10" ht="15" x14ac:dyDescent="0.35">
      <c r="A6" s="164" t="s">
        <v>99</v>
      </c>
      <c r="B6" s="165"/>
      <c r="C6" s="165"/>
      <c r="D6" s="165"/>
      <c r="E6" s="165"/>
      <c r="F6" s="166"/>
      <c r="G6" s="98"/>
      <c r="H6" s="98"/>
      <c r="I6" s="98"/>
      <c r="J6" s="98"/>
    </row>
    <row r="7" spans="1:10" ht="15" x14ac:dyDescent="0.35">
      <c r="A7" s="73" t="s">
        <v>9</v>
      </c>
      <c r="B7" s="73" t="s">
        <v>10</v>
      </c>
      <c r="C7" s="47" t="s">
        <v>11</v>
      </c>
      <c r="D7" s="47" t="s">
        <v>12</v>
      </c>
      <c r="E7" s="47" t="s">
        <v>58</v>
      </c>
      <c r="F7" s="63" t="s">
        <v>59</v>
      </c>
      <c r="G7" s="98"/>
      <c r="H7" s="98"/>
      <c r="I7" s="98"/>
      <c r="J7" s="98"/>
    </row>
    <row r="8" spans="1:10" x14ac:dyDescent="0.35">
      <c r="A8" s="75" t="s">
        <v>14</v>
      </c>
      <c r="B8" s="75" t="s">
        <v>236</v>
      </c>
      <c r="C8" s="16">
        <v>3</v>
      </c>
      <c r="D8" s="16">
        <f>'Price list 2024'!B6</f>
        <v>1345</v>
      </c>
      <c r="E8" s="16">
        <f t="shared" ref="E8" si="0">PRODUCT(C8:D8)</f>
        <v>4035</v>
      </c>
      <c r="F8" s="16">
        <f t="shared" ref="F8" si="1" xml:space="preserve"> E8/2</f>
        <v>2017.5</v>
      </c>
      <c r="G8" s="98"/>
      <c r="H8" s="98"/>
      <c r="I8" s="98"/>
      <c r="J8" s="98"/>
    </row>
    <row r="9" spans="1:10" x14ac:dyDescent="0.35">
      <c r="A9" s="177" t="s">
        <v>49</v>
      </c>
      <c r="B9" s="178"/>
      <c r="C9" s="178"/>
      <c r="D9" s="178"/>
      <c r="E9" s="178"/>
      <c r="F9" s="179"/>
      <c r="G9" s="98"/>
      <c r="H9" s="98"/>
      <c r="I9" s="98"/>
      <c r="J9" s="98"/>
    </row>
    <row r="10" spans="1:10" x14ac:dyDescent="0.35">
      <c r="A10" s="75" t="s">
        <v>17</v>
      </c>
      <c r="B10" s="75" t="s">
        <v>18</v>
      </c>
      <c r="C10" s="16">
        <v>2.5</v>
      </c>
      <c r="D10" s="16">
        <f>'Price list 2024'!B18</f>
        <v>600</v>
      </c>
      <c r="E10" s="16">
        <f>PRODUCT(C10:D10)</f>
        <v>1500</v>
      </c>
      <c r="F10" s="16">
        <f xml:space="preserve"> E10/2</f>
        <v>750</v>
      </c>
      <c r="G10" s="98"/>
      <c r="H10" s="98"/>
      <c r="I10" s="98"/>
      <c r="J10" s="98"/>
    </row>
    <row r="11" spans="1:10" x14ac:dyDescent="0.35">
      <c r="A11" s="75" t="s">
        <v>19</v>
      </c>
      <c r="B11" s="75" t="s">
        <v>18</v>
      </c>
      <c r="C11" s="16">
        <v>1.5</v>
      </c>
      <c r="D11" s="16">
        <f>'Price list 2024'!B19</f>
        <v>600</v>
      </c>
      <c r="E11" s="16">
        <f t="shared" ref="E11:E34" si="2">PRODUCT(C11:D11)</f>
        <v>900</v>
      </c>
      <c r="F11" s="16">
        <f>D11</f>
        <v>600</v>
      </c>
      <c r="G11" s="98"/>
      <c r="H11" s="98"/>
      <c r="I11" s="98"/>
      <c r="J11" s="98"/>
    </row>
    <row r="12" spans="1:10" x14ac:dyDescent="0.35">
      <c r="A12" s="75" t="s">
        <v>20</v>
      </c>
      <c r="B12" s="75" t="s">
        <v>18</v>
      </c>
      <c r="C12" s="16">
        <v>1.5</v>
      </c>
      <c r="D12" s="16">
        <f>'Price list 2024'!B20</f>
        <v>600</v>
      </c>
      <c r="E12" s="16">
        <f t="shared" si="2"/>
        <v>900</v>
      </c>
      <c r="F12" s="16">
        <f t="shared" ref="F12:F33" si="3" xml:space="preserve"> E12/2</f>
        <v>450</v>
      </c>
      <c r="G12" s="98"/>
      <c r="H12" s="98"/>
      <c r="I12" s="98"/>
      <c r="J12" s="98"/>
    </row>
    <row r="13" spans="1:10" x14ac:dyDescent="0.35">
      <c r="A13" s="75" t="s">
        <v>69</v>
      </c>
      <c r="B13" s="75" t="s">
        <v>23</v>
      </c>
      <c r="C13" s="16">
        <v>6</v>
      </c>
      <c r="D13" s="16">
        <v>816</v>
      </c>
      <c r="E13" s="16">
        <f t="shared" si="2"/>
        <v>4896</v>
      </c>
      <c r="F13" s="16">
        <f t="shared" si="3"/>
        <v>2448</v>
      </c>
      <c r="G13" s="98"/>
      <c r="H13" s="98"/>
      <c r="I13" s="98"/>
      <c r="J13" s="98"/>
    </row>
    <row r="14" spans="1:10" x14ac:dyDescent="0.35">
      <c r="A14" s="75" t="s">
        <v>24</v>
      </c>
      <c r="B14" s="75" t="s">
        <v>23</v>
      </c>
      <c r="C14" s="16">
        <v>4</v>
      </c>
      <c r="D14" s="16">
        <f>'Price list 2024'!B25</f>
        <v>625</v>
      </c>
      <c r="E14" s="16">
        <f t="shared" si="2"/>
        <v>2500</v>
      </c>
      <c r="F14" s="16">
        <f t="shared" si="3"/>
        <v>1250</v>
      </c>
      <c r="G14" s="98"/>
      <c r="H14" s="98"/>
      <c r="I14" s="98"/>
      <c r="J14" s="98"/>
    </row>
    <row r="15" spans="1:10" x14ac:dyDescent="0.35">
      <c r="A15" s="75" t="s">
        <v>22</v>
      </c>
      <c r="B15" s="75" t="s">
        <v>21</v>
      </c>
      <c r="C15" s="16">
        <v>20</v>
      </c>
      <c r="D15" s="16">
        <f>'Price list 2024'!B24</f>
        <v>100</v>
      </c>
      <c r="E15" s="16">
        <f t="shared" ref="E15" si="4">PRODUCT(C15:D15)</f>
        <v>2000</v>
      </c>
      <c r="F15" s="16">
        <f t="shared" ref="F15" si="5" xml:space="preserve"> E15/2</f>
        <v>1000</v>
      </c>
      <c r="G15" s="98"/>
      <c r="H15" s="98"/>
      <c r="I15" s="98"/>
      <c r="J15" s="98"/>
    </row>
    <row r="16" spans="1:10" x14ac:dyDescent="0.35">
      <c r="A16" s="101" t="s">
        <v>41</v>
      </c>
      <c r="B16" s="102" t="s">
        <v>122</v>
      </c>
      <c r="C16" s="103">
        <v>1</v>
      </c>
      <c r="D16" s="103">
        <f>'Price list 2024'!B61</f>
        <v>700</v>
      </c>
      <c r="E16" s="16">
        <f t="shared" ref="E16" si="6">PRODUCT(C16:D16)</f>
        <v>700</v>
      </c>
      <c r="F16" s="16">
        <v>1400</v>
      </c>
      <c r="G16" s="98"/>
      <c r="H16" s="98"/>
      <c r="I16" s="98"/>
      <c r="J16" s="98"/>
    </row>
    <row r="17" spans="1:10" x14ac:dyDescent="0.35">
      <c r="A17" s="75" t="s">
        <v>80</v>
      </c>
      <c r="B17" s="75" t="s">
        <v>599</v>
      </c>
      <c r="C17" s="16">
        <v>3</v>
      </c>
      <c r="D17" s="16">
        <f>'Price list 2024'!$B$26</f>
        <v>700</v>
      </c>
      <c r="E17" s="16">
        <f>PRODUCT(C17:D17)</f>
        <v>2100</v>
      </c>
      <c r="F17" s="16">
        <f xml:space="preserve"> E17/2</f>
        <v>1050</v>
      </c>
      <c r="G17" s="98"/>
      <c r="H17" s="98"/>
      <c r="I17" s="98"/>
      <c r="J17" s="98"/>
    </row>
    <row r="18" spans="1:10" x14ac:dyDescent="0.35">
      <c r="A18" s="196" t="s">
        <v>588</v>
      </c>
      <c r="B18" s="197"/>
      <c r="C18" s="198">
        <v>1</v>
      </c>
      <c r="D18" s="198">
        <f>'Price list 2024'!B27</f>
        <v>1000</v>
      </c>
      <c r="E18" s="15">
        <f>PRODUCT(C18:D18)</f>
        <v>1000</v>
      </c>
      <c r="F18" s="16">
        <f>E18/2</f>
        <v>500</v>
      </c>
    </row>
    <row r="19" spans="1:10" x14ac:dyDescent="0.35">
      <c r="A19" s="177" t="s">
        <v>27</v>
      </c>
      <c r="B19" s="178"/>
      <c r="C19" s="178"/>
      <c r="D19" s="178"/>
      <c r="E19" s="178"/>
      <c r="F19" s="179"/>
      <c r="G19" s="98"/>
      <c r="H19" s="98"/>
      <c r="I19" s="98"/>
      <c r="J19" s="98"/>
    </row>
    <row r="20" spans="1:10" x14ac:dyDescent="0.35">
      <c r="A20" s="75" t="str">
        <f>'Price list 2024'!A35</f>
        <v>Garden Ripcod</v>
      </c>
      <c r="B20" s="75" t="s">
        <v>26</v>
      </c>
      <c r="C20" s="16">
        <v>2</v>
      </c>
      <c r="D20" s="16">
        <f>'Price list 2024'!B35</f>
        <v>300</v>
      </c>
      <c r="E20" s="16">
        <f t="shared" si="2"/>
        <v>600</v>
      </c>
      <c r="F20" s="16">
        <f t="shared" ref="F20:F25" si="7" xml:space="preserve"> E20/2</f>
        <v>300</v>
      </c>
      <c r="G20" s="98"/>
      <c r="H20" s="98"/>
      <c r="I20" s="98"/>
      <c r="J20" s="98"/>
    </row>
    <row r="21" spans="1:10" x14ac:dyDescent="0.35">
      <c r="A21" s="75" t="str">
        <f>'Item List'!B235</f>
        <v xml:space="preserve">Incide </v>
      </c>
      <c r="B21" s="75" t="s">
        <v>264</v>
      </c>
      <c r="C21" s="16">
        <v>2</v>
      </c>
      <c r="D21" s="43">
        <f>'Item List'!D235</f>
        <v>535</v>
      </c>
      <c r="E21" s="16">
        <f t="shared" si="2"/>
        <v>1070</v>
      </c>
      <c r="F21" s="16">
        <f>E21</f>
        <v>1070</v>
      </c>
      <c r="G21" s="98"/>
      <c r="H21" s="98"/>
      <c r="I21" s="98"/>
      <c r="J21" s="98"/>
    </row>
    <row r="22" spans="1:10" x14ac:dyDescent="0.35">
      <c r="A22" s="75" t="s">
        <v>125</v>
      </c>
      <c r="B22" s="75" t="s">
        <v>26</v>
      </c>
      <c r="C22" s="16">
        <v>1</v>
      </c>
      <c r="D22" s="16">
        <f>'Price list 2024'!B51</f>
        <v>762</v>
      </c>
      <c r="E22" s="16">
        <f t="shared" ref="E22" si="8">PRODUCT(C22:D22)</f>
        <v>762</v>
      </c>
      <c r="F22" s="16">
        <f>E22</f>
        <v>762</v>
      </c>
      <c r="G22" s="98"/>
      <c r="H22" s="98"/>
      <c r="I22" s="98"/>
      <c r="J22" s="98"/>
    </row>
    <row r="23" spans="1:10" x14ac:dyDescent="0.35">
      <c r="A23" s="75" t="s">
        <v>60</v>
      </c>
      <c r="B23" s="75" t="s">
        <v>26</v>
      </c>
      <c r="C23" s="16">
        <v>1</v>
      </c>
      <c r="D23" s="16">
        <f>'Price list 2024'!B36</f>
        <v>2151</v>
      </c>
      <c r="E23" s="16">
        <f t="shared" si="2"/>
        <v>2151</v>
      </c>
      <c r="F23" s="16">
        <f t="shared" si="7"/>
        <v>1075.5</v>
      </c>
      <c r="G23" s="98"/>
      <c r="H23" s="98"/>
      <c r="I23" s="98"/>
      <c r="J23" s="98"/>
    </row>
    <row r="24" spans="1:10" x14ac:dyDescent="0.35">
      <c r="A24" s="101" t="s">
        <v>144</v>
      </c>
      <c r="B24" s="75" t="s">
        <v>145</v>
      </c>
      <c r="C24" s="16">
        <v>2</v>
      </c>
      <c r="D24" s="109">
        <v>210</v>
      </c>
      <c r="E24" s="16">
        <f t="shared" ref="E24" si="9">PRODUCT(C24:D24)</f>
        <v>420</v>
      </c>
      <c r="F24" s="16">
        <f t="shared" si="7"/>
        <v>210</v>
      </c>
      <c r="G24" s="98"/>
      <c r="H24" s="98"/>
      <c r="I24" s="98"/>
      <c r="J24" s="98"/>
    </row>
    <row r="25" spans="1:10" x14ac:dyDescent="0.35">
      <c r="A25" s="101" t="s">
        <v>124</v>
      </c>
      <c r="B25" s="75" t="s">
        <v>126</v>
      </c>
      <c r="C25" s="16">
        <v>1</v>
      </c>
      <c r="D25" s="103">
        <f>'Price list 2024'!B29</f>
        <v>750</v>
      </c>
      <c r="E25" s="16">
        <f t="shared" ref="E25" si="10">PRODUCT(C25:D25)</f>
        <v>750</v>
      </c>
      <c r="F25" s="16">
        <f t="shared" si="7"/>
        <v>375</v>
      </c>
      <c r="G25" s="98"/>
      <c r="H25" s="98"/>
      <c r="I25" s="98"/>
      <c r="J25" s="98"/>
    </row>
    <row r="26" spans="1:10" x14ac:dyDescent="0.35">
      <c r="A26" s="177" t="s">
        <v>89</v>
      </c>
      <c r="B26" s="178"/>
      <c r="C26" s="178"/>
      <c r="D26" s="178"/>
      <c r="E26" s="178"/>
      <c r="F26" s="179"/>
      <c r="G26" s="98"/>
      <c r="H26" s="98"/>
      <c r="I26" s="98"/>
      <c r="J26" s="98"/>
    </row>
    <row r="27" spans="1:10" x14ac:dyDescent="0.35">
      <c r="A27" s="75" t="s">
        <v>34</v>
      </c>
      <c r="B27" s="75" t="s">
        <v>35</v>
      </c>
      <c r="C27" s="16">
        <v>3</v>
      </c>
      <c r="D27" s="16">
        <f>'Price list 2024'!B53</f>
        <v>80</v>
      </c>
      <c r="E27" s="16">
        <f t="shared" si="2"/>
        <v>240</v>
      </c>
      <c r="F27" s="16">
        <f t="shared" si="3"/>
        <v>120</v>
      </c>
      <c r="G27" s="98"/>
      <c r="H27" s="98"/>
      <c r="I27" s="98"/>
      <c r="J27" s="98"/>
    </row>
    <row r="28" spans="1:10" x14ac:dyDescent="0.35">
      <c r="A28" s="75" t="s">
        <v>36</v>
      </c>
      <c r="B28" s="75" t="s">
        <v>35</v>
      </c>
      <c r="C28" s="16">
        <v>6</v>
      </c>
      <c r="D28" s="16">
        <f>'Price list 2024'!B54</f>
        <v>80</v>
      </c>
      <c r="E28" s="16">
        <f t="shared" si="2"/>
        <v>480</v>
      </c>
      <c r="F28" s="16">
        <f t="shared" si="3"/>
        <v>240</v>
      </c>
      <c r="G28" s="98"/>
      <c r="H28" s="98"/>
      <c r="I28" s="98"/>
      <c r="J28" s="98"/>
    </row>
    <row r="29" spans="1:10" x14ac:dyDescent="0.35">
      <c r="A29" s="75" t="s">
        <v>37</v>
      </c>
      <c r="B29" s="75" t="s">
        <v>35</v>
      </c>
      <c r="C29" s="16">
        <v>5</v>
      </c>
      <c r="D29" s="16">
        <f>'Price list 2024'!B55</f>
        <v>80</v>
      </c>
      <c r="E29" s="16">
        <f t="shared" si="2"/>
        <v>400</v>
      </c>
      <c r="F29" s="16">
        <f t="shared" si="3"/>
        <v>200</v>
      </c>
      <c r="G29" s="98"/>
      <c r="H29" s="98"/>
      <c r="I29" s="98"/>
      <c r="J29" s="98"/>
    </row>
    <row r="30" spans="1:10" x14ac:dyDescent="0.35">
      <c r="A30" s="75" t="s">
        <v>38</v>
      </c>
      <c r="B30" s="75" t="s">
        <v>35</v>
      </c>
      <c r="C30" s="16">
        <v>3</v>
      </c>
      <c r="D30" s="16">
        <f>'Price list 2024'!B56</f>
        <v>80</v>
      </c>
      <c r="E30" s="16">
        <f t="shared" si="2"/>
        <v>240</v>
      </c>
      <c r="F30" s="16">
        <f t="shared" si="3"/>
        <v>120</v>
      </c>
      <c r="G30" s="98"/>
      <c r="H30" s="98"/>
      <c r="I30" s="98"/>
      <c r="J30" s="98"/>
    </row>
    <row r="31" spans="1:10" x14ac:dyDescent="0.35">
      <c r="A31" s="75" t="s">
        <v>39</v>
      </c>
      <c r="B31" s="75" t="s">
        <v>35</v>
      </c>
      <c r="C31" s="16">
        <v>5</v>
      </c>
      <c r="D31" s="16">
        <f>'Price list 2024'!B57</f>
        <v>80</v>
      </c>
      <c r="E31" s="16">
        <f t="shared" si="2"/>
        <v>400</v>
      </c>
      <c r="F31" s="16">
        <f t="shared" si="3"/>
        <v>200</v>
      </c>
      <c r="G31" s="98"/>
      <c r="H31" s="98"/>
      <c r="I31" s="98"/>
      <c r="J31" s="98"/>
    </row>
    <row r="32" spans="1:10" x14ac:dyDescent="0.35">
      <c r="A32" s="75" t="s">
        <v>40</v>
      </c>
      <c r="B32" s="75" t="s">
        <v>35</v>
      </c>
      <c r="C32" s="16">
        <v>3</v>
      </c>
      <c r="D32" s="16">
        <f>'Price list 2024'!B59</f>
        <v>80</v>
      </c>
      <c r="E32" s="16">
        <f t="shared" si="2"/>
        <v>240</v>
      </c>
      <c r="F32" s="16">
        <f t="shared" si="3"/>
        <v>120</v>
      </c>
      <c r="G32" s="98"/>
      <c r="H32" s="98"/>
      <c r="I32" s="98"/>
      <c r="J32" s="98"/>
    </row>
    <row r="33" spans="1:10" x14ac:dyDescent="0.35">
      <c r="A33" s="75" t="s">
        <v>43</v>
      </c>
      <c r="B33" s="75" t="s">
        <v>35</v>
      </c>
      <c r="C33" s="16">
        <v>20</v>
      </c>
      <c r="D33" s="16">
        <f>'Price list 2024'!B60</f>
        <v>80</v>
      </c>
      <c r="E33" s="16">
        <f t="shared" si="2"/>
        <v>1600</v>
      </c>
      <c r="F33" s="16">
        <f t="shared" si="3"/>
        <v>800</v>
      </c>
      <c r="G33" s="98"/>
      <c r="H33" s="98"/>
      <c r="I33" s="98"/>
      <c r="J33" s="98"/>
    </row>
    <row r="34" spans="1:10" x14ac:dyDescent="0.35">
      <c r="A34" s="6" t="s">
        <v>112</v>
      </c>
      <c r="B34" s="6" t="s">
        <v>122</v>
      </c>
      <c r="C34" s="15">
        <v>15</v>
      </c>
      <c r="D34" s="15">
        <f>'Price list 2024'!B61</f>
        <v>700</v>
      </c>
      <c r="E34" s="15">
        <f t="shared" si="2"/>
        <v>10500</v>
      </c>
      <c r="F34" s="16">
        <f>E34/2</f>
        <v>5250</v>
      </c>
    </row>
    <row r="35" spans="1:10" x14ac:dyDescent="0.35">
      <c r="A35" s="76" t="s">
        <v>100</v>
      </c>
      <c r="B35" s="77"/>
      <c r="C35" s="78"/>
      <c r="D35" s="78"/>
      <c r="E35" s="54">
        <f>SUM(E8:E33)</f>
        <v>29884</v>
      </c>
      <c r="F35" s="54">
        <f>SUM(F8:F33)</f>
        <v>17058</v>
      </c>
      <c r="G35" s="98"/>
      <c r="H35" s="98"/>
      <c r="I35" s="98"/>
      <c r="J35" s="98"/>
    </row>
    <row r="36" spans="1:10" ht="15" x14ac:dyDescent="0.35">
      <c r="A36" s="87" t="s">
        <v>95</v>
      </c>
      <c r="B36" s="87"/>
      <c r="C36" s="88"/>
      <c r="D36" s="88"/>
      <c r="E36" s="65">
        <f>E4-E35</f>
        <v>37616</v>
      </c>
      <c r="F36" s="65">
        <f>F4-F35</f>
        <v>16692</v>
      </c>
      <c r="G36" s="98"/>
      <c r="H36" s="98"/>
      <c r="I36" s="98"/>
      <c r="J36" s="98"/>
    </row>
    <row r="37" spans="1:10" s="11" customFormat="1" ht="15" x14ac:dyDescent="0.35">
      <c r="A37" s="85" t="s">
        <v>94</v>
      </c>
      <c r="B37" s="85"/>
      <c r="C37" s="86"/>
      <c r="D37" s="86"/>
      <c r="E37" s="89">
        <f>E36/E4</f>
        <v>0.55727407407407403</v>
      </c>
      <c r="F37" s="89">
        <f>F36/F4</f>
        <v>0.49457777777777778</v>
      </c>
      <c r="G37" s="100"/>
      <c r="H37" s="100"/>
      <c r="I37" s="100"/>
      <c r="J37" s="100"/>
    </row>
    <row r="38" spans="1:10" ht="15" x14ac:dyDescent="0.35">
      <c r="A38" s="73" t="s">
        <v>45</v>
      </c>
      <c r="B38" s="154"/>
      <c r="C38" s="63"/>
      <c r="D38" s="63"/>
      <c r="E38" s="13">
        <f>E35/C4</f>
        <v>11953.6</v>
      </c>
      <c r="F38" s="155">
        <f>F35/I4</f>
        <v>13646.4</v>
      </c>
      <c r="G38" s="98"/>
      <c r="H38" s="98"/>
      <c r="I38" s="98"/>
      <c r="J38" s="98"/>
    </row>
    <row r="39" spans="1:10" ht="15" x14ac:dyDescent="0.35">
      <c r="A39" s="156" t="s">
        <v>46</v>
      </c>
      <c r="B39" s="156"/>
      <c r="C39" s="157"/>
      <c r="D39" s="157"/>
      <c r="E39" s="158">
        <f>E35/D4</f>
        <v>1.1068148148148149</v>
      </c>
      <c r="F39" s="158">
        <f>F35/D4</f>
        <v>0.63177777777777777</v>
      </c>
      <c r="G39" s="98"/>
      <c r="H39" s="98"/>
      <c r="I39" s="98"/>
      <c r="J39" s="98"/>
    </row>
    <row r="40" spans="1:10" x14ac:dyDescent="0.35">
      <c r="A40" s="90"/>
      <c r="B40" s="90"/>
      <c r="C40" s="91"/>
      <c r="D40" s="91"/>
      <c r="E40" s="91"/>
      <c r="F40" s="91"/>
      <c r="G40" s="98"/>
      <c r="H40" s="98"/>
      <c r="I40" s="98"/>
      <c r="J40" s="98"/>
    </row>
    <row r="41" spans="1:10" x14ac:dyDescent="0.35">
      <c r="G41" s="98"/>
      <c r="H41" s="98"/>
      <c r="I41" s="98"/>
      <c r="J41" s="98"/>
    </row>
    <row r="42" spans="1:10" x14ac:dyDescent="0.35">
      <c r="A42" s="48" t="s">
        <v>92</v>
      </c>
      <c r="G42" s="98"/>
      <c r="H42" s="98"/>
      <c r="I42" s="98"/>
      <c r="J42" s="98"/>
    </row>
    <row r="43" spans="1:10" x14ac:dyDescent="0.35">
      <c r="A43" s="1" t="s">
        <v>93</v>
      </c>
      <c r="G43" s="98"/>
      <c r="H43" s="98"/>
      <c r="I43" s="98"/>
      <c r="J43" s="98"/>
    </row>
    <row r="45" spans="1:10" x14ac:dyDescent="0.35">
      <c r="A45" s="48" t="s">
        <v>154</v>
      </c>
    </row>
    <row r="46" spans="1:10" x14ac:dyDescent="0.35">
      <c r="A46" s="1" t="s">
        <v>155</v>
      </c>
    </row>
  </sheetData>
  <mergeCells count="7">
    <mergeCell ref="A26:F26"/>
    <mergeCell ref="A1:F1"/>
    <mergeCell ref="A3:F3"/>
    <mergeCell ref="A5:F5"/>
    <mergeCell ref="A6:F6"/>
    <mergeCell ref="A19:F19"/>
    <mergeCell ref="A9:F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6"/>
  <sheetViews>
    <sheetView zoomScaleNormal="100" workbookViewId="0">
      <selection activeCell="A9" sqref="A9"/>
    </sheetView>
  </sheetViews>
  <sheetFormatPr defaultRowHeight="15.5" x14ac:dyDescent="0.35"/>
  <cols>
    <col min="1" max="1" width="27.08984375" style="1" customWidth="1"/>
    <col min="2" max="2" width="10.6328125" style="1" customWidth="1"/>
    <col min="3" max="3" width="10.90625" style="22" bestFit="1" customWidth="1"/>
    <col min="4" max="4" width="13" style="22" customWidth="1"/>
    <col min="5" max="5" width="15" style="22" customWidth="1"/>
    <col min="6" max="6" width="12.08984375" style="22" customWidth="1"/>
    <col min="7" max="16384" width="8.7265625" style="29"/>
  </cols>
  <sheetData>
    <row r="1" spans="1:8" ht="15" x14ac:dyDescent="0.3">
      <c r="A1" s="172" t="s">
        <v>53</v>
      </c>
      <c r="B1" s="172"/>
      <c r="C1" s="172"/>
      <c r="D1" s="172"/>
      <c r="E1" s="172"/>
      <c r="F1" s="172"/>
    </row>
    <row r="2" spans="1:8" ht="15" x14ac:dyDescent="0.3">
      <c r="A2" s="73"/>
      <c r="B2" s="73" t="s">
        <v>2</v>
      </c>
      <c r="C2" s="63" t="s">
        <v>3</v>
      </c>
      <c r="D2" s="63" t="s">
        <v>97</v>
      </c>
      <c r="E2" s="74" t="s">
        <v>98</v>
      </c>
      <c r="F2" s="63" t="s">
        <v>54</v>
      </c>
    </row>
    <row r="3" spans="1:8" ht="15" x14ac:dyDescent="0.3">
      <c r="A3" s="180" t="s">
        <v>7</v>
      </c>
      <c r="B3" s="181"/>
      <c r="C3" s="181"/>
      <c r="D3" s="181"/>
      <c r="E3" s="181"/>
      <c r="F3" s="182"/>
    </row>
    <row r="4" spans="1:8" x14ac:dyDescent="0.3">
      <c r="A4" s="75" t="s">
        <v>90</v>
      </c>
      <c r="B4" s="75" t="s">
        <v>91</v>
      </c>
      <c r="C4" s="16">
        <v>6</v>
      </c>
      <c r="D4" s="16">
        <v>15500</v>
      </c>
      <c r="E4" s="16">
        <f>PRODUCT(C4:D4)</f>
        <v>93000</v>
      </c>
      <c r="F4" s="16">
        <f>E4/2</f>
        <v>46500</v>
      </c>
      <c r="H4" s="202">
        <f>C4/2</f>
        <v>3</v>
      </c>
    </row>
    <row r="5" spans="1:8" ht="15" x14ac:dyDescent="0.3">
      <c r="A5" s="183"/>
      <c r="B5" s="184"/>
      <c r="C5" s="184"/>
      <c r="D5" s="184"/>
      <c r="E5" s="184"/>
      <c r="F5" s="185"/>
    </row>
    <row r="6" spans="1:8" ht="15" x14ac:dyDescent="0.3">
      <c r="A6" s="164" t="s">
        <v>99</v>
      </c>
      <c r="B6" s="165"/>
      <c r="C6" s="165"/>
      <c r="D6" s="165"/>
      <c r="E6" s="165"/>
      <c r="F6" s="166"/>
    </row>
    <row r="7" spans="1:8" x14ac:dyDescent="0.3">
      <c r="A7" s="73" t="s">
        <v>9</v>
      </c>
      <c r="B7" s="73" t="s">
        <v>10</v>
      </c>
      <c r="C7" s="47" t="s">
        <v>11</v>
      </c>
      <c r="D7" s="47" t="s">
        <v>12</v>
      </c>
      <c r="E7" s="47" t="s">
        <v>13</v>
      </c>
      <c r="F7" s="14"/>
    </row>
    <row r="8" spans="1:8" x14ac:dyDescent="0.3">
      <c r="A8" s="75" t="s">
        <v>55</v>
      </c>
      <c r="B8" s="75">
        <v>1000</v>
      </c>
      <c r="C8" s="16">
        <v>80</v>
      </c>
      <c r="D8" s="16">
        <v>450</v>
      </c>
      <c r="E8" s="15">
        <f t="shared" ref="E8:E34" si="0">PRODUCT(C8:D8)</f>
        <v>36000</v>
      </c>
      <c r="F8" s="16">
        <f t="shared" ref="F8:F34" si="1">E8/2</f>
        <v>18000</v>
      </c>
    </row>
    <row r="9" spans="1:8" x14ac:dyDescent="0.3">
      <c r="A9" s="101" t="s">
        <v>143</v>
      </c>
      <c r="B9" s="102">
        <v>1000</v>
      </c>
      <c r="C9" s="103">
        <v>4</v>
      </c>
      <c r="D9" s="103">
        <v>450</v>
      </c>
      <c r="E9" s="15">
        <f t="shared" si="0"/>
        <v>1800</v>
      </c>
      <c r="F9" s="16">
        <f t="shared" si="1"/>
        <v>900</v>
      </c>
      <c r="H9" s="202">
        <f>C9/2</f>
        <v>2</v>
      </c>
    </row>
    <row r="10" spans="1:8" x14ac:dyDescent="0.3">
      <c r="A10" s="177" t="s">
        <v>49</v>
      </c>
      <c r="B10" s="178"/>
      <c r="C10" s="178"/>
      <c r="D10" s="178"/>
      <c r="E10" s="178"/>
      <c r="F10" s="179"/>
    </row>
    <row r="11" spans="1:8" x14ac:dyDescent="0.3">
      <c r="A11" s="6" t="s">
        <v>17</v>
      </c>
      <c r="B11" s="6" t="s">
        <v>18</v>
      </c>
      <c r="C11" s="15">
        <v>2.5</v>
      </c>
      <c r="D11" s="15">
        <f>'Price list 2024'!B18</f>
        <v>600</v>
      </c>
      <c r="E11" s="15">
        <f t="shared" si="0"/>
        <v>1500</v>
      </c>
      <c r="F11" s="16">
        <f t="shared" si="1"/>
        <v>750</v>
      </c>
    </row>
    <row r="12" spans="1:8" x14ac:dyDescent="0.3">
      <c r="A12" s="6" t="s">
        <v>19</v>
      </c>
      <c r="B12" s="6" t="s">
        <v>18</v>
      </c>
      <c r="C12" s="15">
        <v>1.5</v>
      </c>
      <c r="D12" s="15">
        <f>'Price list 2024'!B19</f>
        <v>600</v>
      </c>
      <c r="E12" s="15">
        <f t="shared" si="0"/>
        <v>900</v>
      </c>
      <c r="F12" s="16">
        <f t="shared" si="1"/>
        <v>450</v>
      </c>
    </row>
    <row r="13" spans="1:8" x14ac:dyDescent="0.3">
      <c r="A13" s="6" t="s">
        <v>20</v>
      </c>
      <c r="B13" s="6" t="s">
        <v>18</v>
      </c>
      <c r="C13" s="15">
        <v>1.5</v>
      </c>
      <c r="D13" s="15">
        <f>'Price list 2024'!B20</f>
        <v>600</v>
      </c>
      <c r="E13" s="15">
        <f t="shared" si="0"/>
        <v>900</v>
      </c>
      <c r="F13" s="16">
        <f>D13</f>
        <v>600</v>
      </c>
    </row>
    <row r="14" spans="1:8" x14ac:dyDescent="0.3">
      <c r="A14" s="75" t="s">
        <v>69</v>
      </c>
      <c r="B14" s="75" t="s">
        <v>23</v>
      </c>
      <c r="C14" s="16">
        <v>5</v>
      </c>
      <c r="D14" s="15">
        <v>816</v>
      </c>
      <c r="E14" s="15">
        <f t="shared" si="0"/>
        <v>4080</v>
      </c>
      <c r="F14" s="16">
        <f t="shared" si="1"/>
        <v>2040</v>
      </c>
    </row>
    <row r="15" spans="1:8" x14ac:dyDescent="0.3">
      <c r="A15" s="75" t="s">
        <v>24</v>
      </c>
      <c r="B15" s="75" t="s">
        <v>23</v>
      </c>
      <c r="C15" s="16">
        <v>2</v>
      </c>
      <c r="D15" s="15">
        <f>'Price list 2024'!B25</f>
        <v>625</v>
      </c>
      <c r="E15" s="15">
        <f t="shared" si="0"/>
        <v>1250</v>
      </c>
      <c r="F15" s="16">
        <f t="shared" si="1"/>
        <v>625</v>
      </c>
    </row>
    <row r="16" spans="1:8" x14ac:dyDescent="0.3">
      <c r="A16" s="75" t="s">
        <v>22</v>
      </c>
      <c r="B16" s="75" t="s">
        <v>21</v>
      </c>
      <c r="C16" s="16">
        <v>20</v>
      </c>
      <c r="D16" s="15">
        <f>'Price list 2024'!B24</f>
        <v>100</v>
      </c>
      <c r="E16" s="15">
        <f t="shared" ref="E16:E17" si="2">PRODUCT(C16:D16)</f>
        <v>2000</v>
      </c>
      <c r="F16" s="16">
        <f t="shared" ref="F16:F17" si="3">E16/2</f>
        <v>1000</v>
      </c>
    </row>
    <row r="17" spans="1:6" x14ac:dyDescent="0.3">
      <c r="A17" s="75" t="s">
        <v>41</v>
      </c>
      <c r="B17" s="75" t="s">
        <v>122</v>
      </c>
      <c r="C17" s="16">
        <v>2</v>
      </c>
      <c r="D17" s="15">
        <f>'Price list 2024'!B61</f>
        <v>700</v>
      </c>
      <c r="E17" s="15">
        <f t="shared" si="2"/>
        <v>1400</v>
      </c>
      <c r="F17" s="16">
        <f t="shared" si="3"/>
        <v>700</v>
      </c>
    </row>
    <row r="18" spans="1:6" x14ac:dyDescent="0.3">
      <c r="A18" s="75" t="s">
        <v>80</v>
      </c>
      <c r="B18" s="75" t="s">
        <v>583</v>
      </c>
      <c r="C18" s="16">
        <v>3</v>
      </c>
      <c r="D18" s="16">
        <f>'Price list 2024'!B26</f>
        <v>700</v>
      </c>
      <c r="E18" s="15">
        <f t="shared" si="0"/>
        <v>2100</v>
      </c>
      <c r="F18" s="16">
        <f t="shared" si="1"/>
        <v>1050</v>
      </c>
    </row>
    <row r="19" spans="1:6" x14ac:dyDescent="0.3">
      <c r="A19" s="196" t="s">
        <v>588</v>
      </c>
      <c r="B19" s="197"/>
      <c r="C19" s="198">
        <v>1</v>
      </c>
      <c r="D19" s="198">
        <f>'Price list 2024'!B27</f>
        <v>1000</v>
      </c>
      <c r="E19" s="15">
        <f t="shared" si="0"/>
        <v>1000</v>
      </c>
      <c r="F19" s="16">
        <f t="shared" si="1"/>
        <v>500</v>
      </c>
    </row>
    <row r="20" spans="1:6" x14ac:dyDescent="0.3">
      <c r="A20" s="177" t="s">
        <v>582</v>
      </c>
      <c r="B20" s="178"/>
      <c r="C20" s="178"/>
      <c r="D20" s="178"/>
      <c r="E20" s="178"/>
      <c r="F20" s="179"/>
    </row>
    <row r="21" spans="1:6" x14ac:dyDescent="0.3">
      <c r="A21" s="75" t="s">
        <v>56</v>
      </c>
      <c r="B21" s="75" t="s">
        <v>26</v>
      </c>
      <c r="C21" s="16">
        <v>1</v>
      </c>
      <c r="D21" s="16">
        <f>'Price list 2024'!B30</f>
        <v>330</v>
      </c>
      <c r="E21" s="15">
        <f t="shared" si="0"/>
        <v>330</v>
      </c>
      <c r="F21" s="16">
        <f>E21</f>
        <v>330</v>
      </c>
    </row>
    <row r="22" spans="1:6" x14ac:dyDescent="0.3">
      <c r="A22" s="75" t="str">
        <f>'Price list 2024'!A49</f>
        <v>Dipel</v>
      </c>
      <c r="B22" s="75" t="s">
        <v>205</v>
      </c>
      <c r="C22" s="16">
        <v>2</v>
      </c>
      <c r="D22" s="16">
        <f>'Price list 2024'!B49</f>
        <v>800</v>
      </c>
      <c r="E22" s="15">
        <f t="shared" si="0"/>
        <v>1600</v>
      </c>
      <c r="F22" s="16">
        <f>E22/2</f>
        <v>800</v>
      </c>
    </row>
    <row r="23" spans="1:6" x14ac:dyDescent="0.3">
      <c r="A23" s="69" t="s">
        <v>28</v>
      </c>
      <c r="B23" s="72" t="s">
        <v>29</v>
      </c>
      <c r="C23" s="70">
        <v>2</v>
      </c>
      <c r="D23" s="16">
        <f>'Price list 2024'!B31</f>
        <v>290</v>
      </c>
      <c r="E23" s="15">
        <f t="shared" si="0"/>
        <v>580</v>
      </c>
      <c r="F23" s="16">
        <f t="shared" ref="F23:F26" si="4">E23/2</f>
        <v>290</v>
      </c>
    </row>
    <row r="24" spans="1:6" x14ac:dyDescent="0.3">
      <c r="A24" s="69" t="s">
        <v>123</v>
      </c>
      <c r="B24" s="72" t="s">
        <v>26</v>
      </c>
      <c r="C24" s="70">
        <v>1</v>
      </c>
      <c r="D24" s="16">
        <f>'Price list 2024'!B46</f>
        <v>420</v>
      </c>
      <c r="E24" s="15">
        <f>D24*C24</f>
        <v>420</v>
      </c>
      <c r="F24" s="16">
        <f>E24</f>
        <v>420</v>
      </c>
    </row>
    <row r="25" spans="1:6" x14ac:dyDescent="0.3">
      <c r="A25" s="69" t="s">
        <v>120</v>
      </c>
      <c r="B25" s="72" t="s">
        <v>26</v>
      </c>
      <c r="C25" s="70">
        <v>1</v>
      </c>
      <c r="D25" s="16">
        <f>'Price list 2024'!B45</f>
        <v>470</v>
      </c>
      <c r="E25" s="15">
        <f t="shared" ref="E25" si="5">PRODUCT(C25:D25)</f>
        <v>470</v>
      </c>
      <c r="F25" s="16">
        <f>E25</f>
        <v>470</v>
      </c>
    </row>
    <row r="26" spans="1:6" x14ac:dyDescent="0.3">
      <c r="A26" s="71" t="str">
        <f>'Price list 2024'!A48</f>
        <v>Galigan 5L</v>
      </c>
      <c r="B26" s="72" t="s">
        <v>84</v>
      </c>
      <c r="C26" s="70">
        <v>1</v>
      </c>
      <c r="D26" s="16">
        <f>'Price list 2024'!B48</f>
        <v>2000</v>
      </c>
      <c r="E26" s="15">
        <f t="shared" si="0"/>
        <v>2000</v>
      </c>
      <c r="F26" s="16">
        <f t="shared" si="4"/>
        <v>1000</v>
      </c>
    </row>
    <row r="27" spans="1:6" x14ac:dyDescent="0.3">
      <c r="A27" s="177" t="s">
        <v>89</v>
      </c>
      <c r="B27" s="178"/>
      <c r="C27" s="178"/>
      <c r="D27" s="178"/>
      <c r="E27" s="178"/>
      <c r="F27" s="179"/>
    </row>
    <row r="28" spans="1:6" x14ac:dyDescent="0.3">
      <c r="A28" s="75" t="s">
        <v>34</v>
      </c>
      <c r="B28" s="75" t="s">
        <v>35</v>
      </c>
      <c r="C28" s="16">
        <v>4</v>
      </c>
      <c r="D28" s="16">
        <f>'Price list 2024'!B53</f>
        <v>80</v>
      </c>
      <c r="E28" s="15">
        <f t="shared" si="0"/>
        <v>320</v>
      </c>
      <c r="F28" s="16">
        <f>E28/2</f>
        <v>160</v>
      </c>
    </row>
    <row r="29" spans="1:6" x14ac:dyDescent="0.3">
      <c r="A29" s="75" t="s">
        <v>36</v>
      </c>
      <c r="B29" s="75" t="s">
        <v>35</v>
      </c>
      <c r="C29" s="16">
        <v>20</v>
      </c>
      <c r="D29" s="16">
        <f>'Price list 2024'!B54</f>
        <v>80</v>
      </c>
      <c r="E29" s="15">
        <f t="shared" si="0"/>
        <v>1600</v>
      </c>
      <c r="F29" s="16">
        <f t="shared" si="1"/>
        <v>800</v>
      </c>
    </row>
    <row r="30" spans="1:6" x14ac:dyDescent="0.3">
      <c r="A30" s="75" t="s">
        <v>37</v>
      </c>
      <c r="B30" s="75" t="s">
        <v>35</v>
      </c>
      <c r="C30" s="16">
        <v>20</v>
      </c>
      <c r="D30" s="16">
        <f>'Price list 2024'!B55</f>
        <v>80</v>
      </c>
      <c r="E30" s="15">
        <f t="shared" si="0"/>
        <v>1600</v>
      </c>
      <c r="F30" s="16">
        <f t="shared" si="1"/>
        <v>800</v>
      </c>
    </row>
    <row r="31" spans="1:6" x14ac:dyDescent="0.3">
      <c r="A31" s="75" t="s">
        <v>38</v>
      </c>
      <c r="B31" s="75" t="s">
        <v>35</v>
      </c>
      <c r="C31" s="16">
        <v>5</v>
      </c>
      <c r="D31" s="16">
        <f>'Price list 2024'!B56</f>
        <v>80</v>
      </c>
      <c r="E31" s="15">
        <f t="shared" si="0"/>
        <v>400</v>
      </c>
      <c r="F31" s="16">
        <f t="shared" si="1"/>
        <v>200</v>
      </c>
    </row>
    <row r="32" spans="1:6" x14ac:dyDescent="0.3">
      <c r="A32" s="75" t="s">
        <v>39</v>
      </c>
      <c r="B32" s="75" t="s">
        <v>35</v>
      </c>
      <c r="C32" s="16">
        <v>5</v>
      </c>
      <c r="D32" s="16">
        <f>'Price list 2024'!B57</f>
        <v>80</v>
      </c>
      <c r="E32" s="15">
        <f t="shared" si="0"/>
        <v>400</v>
      </c>
      <c r="F32" s="16">
        <f t="shared" si="1"/>
        <v>200</v>
      </c>
    </row>
    <row r="33" spans="1:6" x14ac:dyDescent="0.3">
      <c r="A33" s="75" t="s">
        <v>40</v>
      </c>
      <c r="B33" s="75" t="s">
        <v>35</v>
      </c>
      <c r="C33" s="16">
        <v>3</v>
      </c>
      <c r="D33" s="16">
        <f>'Price list 2024'!B59</f>
        <v>80</v>
      </c>
      <c r="E33" s="15">
        <f t="shared" si="0"/>
        <v>240</v>
      </c>
      <c r="F33" s="16">
        <f t="shared" si="1"/>
        <v>120</v>
      </c>
    </row>
    <row r="34" spans="1:6" x14ac:dyDescent="0.3">
      <c r="A34" s="75" t="s">
        <v>43</v>
      </c>
      <c r="B34" s="75" t="s">
        <v>35</v>
      </c>
      <c r="C34" s="16">
        <v>6</v>
      </c>
      <c r="D34" s="16">
        <f>'Price list 2024'!B60</f>
        <v>80</v>
      </c>
      <c r="E34" s="15">
        <f t="shared" si="0"/>
        <v>480</v>
      </c>
      <c r="F34" s="16">
        <f t="shared" si="1"/>
        <v>240</v>
      </c>
    </row>
    <row r="35" spans="1:6" x14ac:dyDescent="0.3">
      <c r="A35" s="76" t="s">
        <v>100</v>
      </c>
      <c r="B35" s="77"/>
      <c r="C35" s="78"/>
      <c r="D35" s="78"/>
      <c r="E35" s="54">
        <f>SUM(E8:E34)</f>
        <v>63370</v>
      </c>
      <c r="F35" s="54">
        <f>SUM(F8:F34)</f>
        <v>32445</v>
      </c>
    </row>
    <row r="36" spans="1:6" ht="15" x14ac:dyDescent="0.3">
      <c r="A36" s="79" t="s">
        <v>95</v>
      </c>
      <c r="B36" s="79"/>
      <c r="C36" s="80"/>
      <c r="D36" s="80"/>
      <c r="E36" s="58">
        <f>E4-E35</f>
        <v>29630</v>
      </c>
      <c r="F36" s="58">
        <f>F4-F35</f>
        <v>14055</v>
      </c>
    </row>
    <row r="37" spans="1:6" x14ac:dyDescent="0.3">
      <c r="A37" s="81" t="s">
        <v>94</v>
      </c>
      <c r="B37" s="82"/>
      <c r="C37" s="83"/>
      <c r="D37" s="83"/>
      <c r="E37" s="84">
        <f>E36/E4</f>
        <v>0.31860215053763441</v>
      </c>
      <c r="F37" s="84">
        <f>F36/F4</f>
        <v>0.30225806451612902</v>
      </c>
    </row>
    <row r="38" spans="1:6" ht="15" x14ac:dyDescent="0.3">
      <c r="A38" s="73" t="s">
        <v>45</v>
      </c>
      <c r="B38" s="154"/>
      <c r="C38" s="63"/>
      <c r="D38" s="63"/>
      <c r="E38" s="13">
        <f>E35/C4</f>
        <v>10561.666666666666</v>
      </c>
      <c r="F38" s="13">
        <f>F35/H4</f>
        <v>10815</v>
      </c>
    </row>
    <row r="39" spans="1:6" ht="15" x14ac:dyDescent="0.3">
      <c r="A39" s="73" t="s">
        <v>46</v>
      </c>
      <c r="B39" s="73"/>
      <c r="C39" s="63"/>
      <c r="D39" s="63"/>
      <c r="E39" s="13">
        <f>E35/D4</f>
        <v>4.088387096774194</v>
      </c>
      <c r="F39" s="13">
        <f>F35/D4</f>
        <v>2.0932258064516129</v>
      </c>
    </row>
    <row r="42" spans="1:6" x14ac:dyDescent="0.35">
      <c r="A42" s="48" t="s">
        <v>92</v>
      </c>
    </row>
    <row r="43" spans="1:6" x14ac:dyDescent="0.35">
      <c r="A43" s="1" t="s">
        <v>146</v>
      </c>
    </row>
    <row r="45" spans="1:6" x14ac:dyDescent="0.35">
      <c r="A45" s="48" t="s">
        <v>154</v>
      </c>
    </row>
    <row r="46" spans="1:6" x14ac:dyDescent="0.35">
      <c r="A46" s="204" t="s">
        <v>157</v>
      </c>
    </row>
  </sheetData>
  <mergeCells count="7">
    <mergeCell ref="A20:F20"/>
    <mergeCell ref="A27:F27"/>
    <mergeCell ref="A1:F1"/>
    <mergeCell ref="A6:F6"/>
    <mergeCell ref="A3:F3"/>
    <mergeCell ref="A5:F5"/>
    <mergeCell ref="A10:F10"/>
  </mergeCells>
  <pageMargins left="0.7" right="0.7" top="0.75" bottom="0.75" header="0.3" footer="0.3"/>
  <pageSetup orientation="portrait" r:id="rId1"/>
  <ignoredErrors>
    <ignoredError sqref="E8:E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Item List</vt:lpstr>
      <vt:lpstr>Price list 2024</vt:lpstr>
      <vt:lpstr>Average Green beans</vt:lpstr>
      <vt:lpstr>Baby marrow</vt:lpstr>
      <vt:lpstr>Patty Pans</vt:lpstr>
      <vt:lpstr>Green beans</vt:lpstr>
      <vt:lpstr>Peas</vt:lpstr>
      <vt:lpstr>Baby Corn</vt:lpstr>
      <vt:lpstr>Baby cabbage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Nokuthula Sharon Phungwayo</dc:creator>
  <cp:lastModifiedBy>Ntfombiyenkhosi Kunene</cp:lastModifiedBy>
  <cp:lastPrinted>2019-11-06T07:14:00Z</cp:lastPrinted>
  <dcterms:created xsi:type="dcterms:W3CDTF">2018-08-06T07:31:15Z</dcterms:created>
  <dcterms:modified xsi:type="dcterms:W3CDTF">2024-07-04T12:59:57Z</dcterms:modified>
</cp:coreProperties>
</file>